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鈴木\Desktop\ビジネス管理ファイル\07_輸入ビジネスブログ\04_セミナー\"/>
    </mc:Choice>
  </mc:AlternateContent>
  <xr:revisionPtr revIDLastSave="0" documentId="13_ncr:1_{DD33D459-DEFB-47BE-8A65-CC56E264C645}" xr6:coauthVersionLast="40" xr6:coauthVersionMax="40" xr10:uidLastSave="{00000000-0000-0000-0000-000000000000}"/>
  <bookViews>
    <workbookView xWindow="19090" yWindow="-110" windowWidth="19420" windowHeight="10420" activeTab="1" xr2:uid="{00000000-000D-0000-FFFF-FFFF00000000}"/>
  </bookViews>
  <sheets>
    <sheet name="商品管理表" sheetId="9" r:id="rId1"/>
    <sheet name="仕入れ管理表" sheetId="10" r:id="rId2"/>
    <sheet name="ヤフオクテンプレ" sheetId="14" r:id="rId3"/>
    <sheet name="ebayテンプレ" sheetId="15" r:id="rId4"/>
    <sheet name="不用品販売" sheetId="16" r:id="rId5"/>
    <sheet name="利益管理表" sheetId="17" r:id="rId6"/>
  </sheets>
  <definedNames>
    <definedName name="_xlnm._FilterDatabase" localSheetId="1" hidden="1">仕入れ管理表!$A$7:$AK$7</definedName>
    <definedName name="_xlnm._FilterDatabase" localSheetId="0" hidden="1">商品管理表!$B$7:$AF$195</definedName>
    <definedName name="_xlnm._FilterDatabase" localSheetId="4" hidden="1">不用品販売!$B$5:$L$5</definedName>
    <definedName name="_xlnm._FilterDatabase" localSheetId="5" hidden="1">利益管理表!$B$5:$E$5</definedName>
    <definedName name="DATA1">仕入れ管理表!$D$8:$AO$500</definedName>
    <definedName name="出品日データ">商品管理表!$C$8:$C$1000</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9" l="1"/>
  <c r="P8" i="10"/>
  <c r="N8" i="10"/>
  <c r="L8" i="10"/>
  <c r="T9" i="9"/>
  <c r="Q8" i="10" l="1"/>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64" i="10"/>
  <c r="AC65" i="10"/>
  <c r="AC66" i="10"/>
  <c r="AC67" i="10"/>
  <c r="AC68" i="10"/>
  <c r="AC69" i="10"/>
  <c r="AC70" i="10"/>
  <c r="AC71" i="10"/>
  <c r="AC72" i="10"/>
  <c r="AC73" i="10"/>
  <c r="AC74" i="10"/>
  <c r="AC75" i="10"/>
  <c r="AC76" i="10"/>
  <c r="AC77" i="10"/>
  <c r="AC78" i="10"/>
  <c r="AC79" i="10"/>
  <c r="AC80" i="10"/>
  <c r="AC81" i="10"/>
  <c r="AC82" i="10"/>
  <c r="AC83" i="10"/>
  <c r="AC84" i="10"/>
  <c r="AC85" i="10"/>
  <c r="AC86" i="10"/>
  <c r="AC87" i="10"/>
  <c r="AC88" i="10"/>
  <c r="AC89" i="10"/>
  <c r="AC90" i="10"/>
  <c r="AC91" i="10"/>
  <c r="AC92" i="10"/>
  <c r="AC93" i="10"/>
  <c r="AC94" i="10"/>
  <c r="AC95" i="10"/>
  <c r="AC96" i="10"/>
  <c r="AC97" i="10"/>
  <c r="AC98" i="10"/>
  <c r="AC99" i="10"/>
  <c r="AC100" i="10"/>
  <c r="AC101" i="10"/>
  <c r="AC102" i="10"/>
  <c r="AC103" i="10"/>
  <c r="AC104" i="10"/>
  <c r="AC105" i="10"/>
  <c r="AC106" i="10"/>
  <c r="AC107" i="10"/>
  <c r="AC108" i="10"/>
  <c r="AC109" i="10"/>
  <c r="AC110" i="10"/>
  <c r="AC111" i="10"/>
  <c r="AC112" i="10"/>
  <c r="AC113" i="10"/>
  <c r="AC114" i="10"/>
  <c r="AC115" i="10"/>
  <c r="AC116" i="10"/>
  <c r="AC117" i="10"/>
  <c r="AC118" i="10"/>
  <c r="AC119" i="10"/>
  <c r="AC120" i="10"/>
  <c r="AC121" i="10"/>
  <c r="AC122" i="10"/>
  <c r="AC123" i="10"/>
  <c r="AC124" i="10"/>
  <c r="AC125" i="10"/>
  <c r="AC126" i="10"/>
  <c r="AC127" i="10"/>
  <c r="AC128" i="10"/>
  <c r="AC129" i="10"/>
  <c r="AC130" i="10"/>
  <c r="AC131" i="10"/>
  <c r="AC132" i="10"/>
  <c r="AC133" i="10"/>
  <c r="AC134" i="10"/>
  <c r="AC135" i="10"/>
  <c r="AC136" i="10"/>
  <c r="AC137" i="10"/>
  <c r="AC138" i="10"/>
  <c r="AC139" i="10"/>
  <c r="AC140" i="10"/>
  <c r="AC141" i="10"/>
  <c r="AC142" i="10"/>
  <c r="AC143" i="10"/>
  <c r="AC144" i="10"/>
  <c r="AC145" i="10"/>
  <c r="AC146" i="10"/>
  <c r="AC147" i="10"/>
  <c r="AC148" i="10"/>
  <c r="AC149" i="10"/>
  <c r="AC150" i="10"/>
  <c r="AC151" i="10"/>
  <c r="AC152" i="10"/>
  <c r="AC153" i="10"/>
  <c r="AC154" i="10"/>
  <c r="AC155" i="10"/>
  <c r="AC156" i="10"/>
  <c r="AC157" i="10"/>
  <c r="AC158" i="10"/>
  <c r="AC159" i="10"/>
  <c r="AC160" i="10"/>
  <c r="AC161" i="10"/>
  <c r="AC162" i="10"/>
  <c r="AC163" i="10"/>
  <c r="AC164" i="10"/>
  <c r="AC165" i="10"/>
  <c r="AC166" i="10"/>
  <c r="AC167" i="10"/>
  <c r="AC168" i="10"/>
  <c r="AC169" i="10"/>
  <c r="AC170" i="10"/>
  <c r="AC171" i="10"/>
  <c r="AC172" i="10"/>
  <c r="AC173" i="10"/>
  <c r="AC174" i="10"/>
  <c r="AC175" i="10"/>
  <c r="AC176" i="10"/>
  <c r="AC177" i="10"/>
  <c r="AC178" i="10"/>
  <c r="AC179" i="10"/>
  <c r="AC180" i="10"/>
  <c r="AC181" i="10"/>
  <c r="AC182" i="10"/>
  <c r="AC183" i="10"/>
  <c r="AC184" i="10"/>
  <c r="AC185" i="10"/>
  <c r="AC186" i="10"/>
  <c r="AC187" i="10"/>
  <c r="AC188" i="10"/>
  <c r="AC189" i="10"/>
  <c r="AC190" i="10"/>
  <c r="AC191" i="10"/>
  <c r="AC192" i="10"/>
  <c r="AC193" i="10"/>
  <c r="AC194" i="10"/>
  <c r="AC195" i="10"/>
  <c r="AC196" i="10"/>
  <c r="AC197" i="10"/>
  <c r="AC198" i="10"/>
  <c r="AC199" i="10"/>
  <c r="AC200" i="10"/>
  <c r="AC201" i="10"/>
  <c r="AC202" i="10"/>
  <c r="AC203" i="10"/>
  <c r="AC204" i="10"/>
  <c r="AC205" i="10"/>
  <c r="AC206" i="10"/>
  <c r="AC207" i="10"/>
  <c r="AC208" i="10"/>
  <c r="AC209" i="10"/>
  <c r="AC210" i="10"/>
  <c r="AC211" i="10"/>
  <c r="AC212" i="10"/>
  <c r="AC213" i="10"/>
  <c r="AC214" i="10"/>
  <c r="AC215" i="10"/>
  <c r="AC216" i="10"/>
  <c r="AC217" i="10"/>
  <c r="AC218" i="10"/>
  <c r="AC219" i="10"/>
  <c r="AC220" i="10"/>
  <c r="AC221" i="10"/>
  <c r="AC222" i="10"/>
  <c r="AC223" i="10"/>
  <c r="AC224" i="10"/>
  <c r="AC225" i="10"/>
  <c r="AC226" i="10"/>
  <c r="AC227" i="10"/>
  <c r="AC228" i="10"/>
  <c r="AC229" i="10"/>
  <c r="AC230" i="10"/>
  <c r="AC231" i="10"/>
  <c r="AC232" i="10"/>
  <c r="AC233" i="10"/>
  <c r="AC234" i="10"/>
  <c r="AC235" i="10"/>
  <c r="AC236" i="10"/>
  <c r="AC237" i="10"/>
  <c r="AC238" i="10"/>
  <c r="AC239" i="10"/>
  <c r="AC240" i="10"/>
  <c r="AC241" i="10"/>
  <c r="AC242" i="10"/>
  <c r="AC243" i="10"/>
  <c r="AC244" i="10"/>
  <c r="AC245" i="10"/>
  <c r="AC246" i="10"/>
  <c r="AC247" i="10"/>
  <c r="AC248" i="10"/>
  <c r="AC249" i="10"/>
  <c r="AC250" i="10"/>
  <c r="AC251" i="10"/>
  <c r="AC252" i="10"/>
  <c r="AC253" i="10"/>
  <c r="AC254" i="10"/>
  <c r="AC255" i="10"/>
  <c r="AC256" i="10"/>
  <c r="AC257" i="10"/>
  <c r="AC258" i="10"/>
  <c r="AC259" i="10"/>
  <c r="AC260" i="10"/>
  <c r="AC261" i="10"/>
  <c r="AC262" i="10"/>
  <c r="AC263" i="10"/>
  <c r="AC264" i="10"/>
  <c r="AC265" i="10"/>
  <c r="AC266" i="10"/>
  <c r="AC267" i="10"/>
  <c r="AC268" i="10"/>
  <c r="AC269" i="10"/>
  <c r="AC270" i="10"/>
  <c r="AC271" i="10"/>
  <c r="AC272" i="10"/>
  <c r="AC273" i="10"/>
  <c r="AC274" i="10"/>
  <c r="AC275" i="10"/>
  <c r="AC276" i="10"/>
  <c r="AC277" i="10"/>
  <c r="AC278" i="10"/>
  <c r="AC279" i="10"/>
  <c r="AC280" i="10"/>
  <c r="AC281" i="10"/>
  <c r="AC282" i="10"/>
  <c r="AC283" i="10"/>
  <c r="AC284" i="10"/>
  <c r="AC285" i="10"/>
  <c r="AC286" i="10"/>
  <c r="AC287" i="10"/>
  <c r="AC288" i="10"/>
  <c r="AC289" i="10"/>
  <c r="AC290" i="10"/>
  <c r="AC291" i="10"/>
  <c r="AC292" i="10"/>
  <c r="AC293" i="10"/>
  <c r="AC294" i="10"/>
  <c r="AC295" i="10"/>
  <c r="AC296" i="10"/>
  <c r="AC297" i="10"/>
  <c r="AC298" i="10"/>
  <c r="AC299" i="10"/>
  <c r="AC300" i="10"/>
  <c r="AC301" i="10"/>
  <c r="AC302" i="10"/>
  <c r="AC303" i="10"/>
  <c r="AC304" i="10"/>
  <c r="AC305" i="10"/>
  <c r="AC306" i="10"/>
  <c r="AC307" i="10"/>
  <c r="AC308" i="10"/>
  <c r="AC309" i="10"/>
  <c r="AC310" i="10"/>
  <c r="AC311" i="10"/>
  <c r="AC312" i="10"/>
  <c r="AC313" i="10"/>
  <c r="AC314" i="10"/>
  <c r="AC315" i="10"/>
  <c r="AC316" i="10"/>
  <c r="AC317" i="10"/>
  <c r="AC318" i="10"/>
  <c r="AC319" i="10"/>
  <c r="AC320" i="10"/>
  <c r="AC321" i="10"/>
  <c r="AC322" i="10"/>
  <c r="AC323" i="10"/>
  <c r="AC324" i="10"/>
  <c r="AC325" i="10"/>
  <c r="AC326" i="10"/>
  <c r="AC327" i="10"/>
  <c r="AC328" i="10"/>
  <c r="AC329" i="10"/>
  <c r="AC330" i="10"/>
  <c r="AC331" i="10"/>
  <c r="AC332" i="10"/>
  <c r="AC333" i="10"/>
  <c r="AC334" i="10"/>
  <c r="AC335" i="10"/>
  <c r="AC336" i="10"/>
  <c r="AC337" i="10"/>
  <c r="AC338" i="10"/>
  <c r="AC339" i="10"/>
  <c r="AC340" i="10"/>
  <c r="AC341" i="10"/>
  <c r="AC342" i="10"/>
  <c r="AC343" i="10"/>
  <c r="AC344" i="10"/>
  <c r="AC345" i="10"/>
  <c r="AC346" i="10"/>
  <c r="AC347" i="10"/>
  <c r="AC348" i="10"/>
  <c r="AC349" i="10"/>
  <c r="AC350" i="10"/>
  <c r="AC351" i="10"/>
  <c r="AC352" i="10"/>
  <c r="AC353" i="10"/>
  <c r="AC354" i="10"/>
  <c r="AC355" i="10"/>
  <c r="AC356" i="10"/>
  <c r="AC357" i="10"/>
  <c r="AC358" i="10"/>
  <c r="AC359" i="10"/>
  <c r="AC360" i="10"/>
  <c r="AC361" i="10"/>
  <c r="AC362" i="10"/>
  <c r="AC363" i="10"/>
  <c r="AC364" i="10"/>
  <c r="AC365" i="10"/>
  <c r="AC366" i="10"/>
  <c r="AC367" i="10"/>
  <c r="AC368" i="10"/>
  <c r="AC369" i="10"/>
  <c r="AC370" i="10"/>
  <c r="AC371" i="10"/>
  <c r="AC372" i="10"/>
  <c r="AC373" i="10"/>
  <c r="AC374" i="10"/>
  <c r="AC375" i="10"/>
  <c r="AC376" i="10"/>
  <c r="AC377" i="10"/>
  <c r="AC378" i="10"/>
  <c r="AC379" i="10"/>
  <c r="AC380" i="10"/>
  <c r="AC381" i="10"/>
  <c r="AC382" i="10"/>
  <c r="AC383" i="10"/>
  <c r="AC384" i="10"/>
  <c r="AC385" i="10"/>
  <c r="AC386" i="10"/>
  <c r="AC387" i="10"/>
  <c r="AC388" i="10"/>
  <c r="AC389" i="10"/>
  <c r="AC390" i="10"/>
  <c r="AC391" i="10"/>
  <c r="AC392" i="10"/>
  <c r="AC393" i="10"/>
  <c r="AC394" i="10"/>
  <c r="AC395" i="10"/>
  <c r="AC396" i="10"/>
  <c r="AC397" i="10"/>
  <c r="AC398" i="10"/>
  <c r="AC399" i="10"/>
  <c r="AC400" i="10"/>
  <c r="AC401" i="10"/>
  <c r="AC402" i="10"/>
  <c r="AC403" i="10"/>
  <c r="AC404" i="10"/>
  <c r="AC405" i="10"/>
  <c r="AC406" i="10"/>
  <c r="AC407" i="10"/>
  <c r="AC408" i="10"/>
  <c r="AC409" i="10"/>
  <c r="AC410" i="10"/>
  <c r="AC411" i="10"/>
  <c r="AC412" i="10"/>
  <c r="AC413" i="10"/>
  <c r="AC414" i="10"/>
  <c r="AC415" i="10"/>
  <c r="AC416" i="10"/>
  <c r="AC417" i="10"/>
  <c r="AC418" i="10"/>
  <c r="AC419" i="10"/>
  <c r="AC420" i="10"/>
  <c r="AC421" i="10"/>
  <c r="AC422" i="10"/>
  <c r="AC423" i="10"/>
  <c r="AC424" i="10"/>
  <c r="AC425" i="10"/>
  <c r="AC426" i="10"/>
  <c r="AC427" i="10"/>
  <c r="AC428" i="10"/>
  <c r="AC429" i="10"/>
  <c r="AC430" i="10"/>
  <c r="AC431" i="10"/>
  <c r="AC432" i="10"/>
  <c r="AC433" i="10"/>
  <c r="AC434" i="10"/>
  <c r="AC435" i="10"/>
  <c r="AC436" i="10"/>
  <c r="AC437" i="10"/>
  <c r="AC438" i="10"/>
  <c r="AC439" i="10"/>
  <c r="AC440" i="10"/>
  <c r="AC441" i="10"/>
  <c r="AC442" i="10"/>
  <c r="AC443" i="10"/>
  <c r="AC444" i="10"/>
  <c r="AC445" i="10"/>
  <c r="AC446" i="10"/>
  <c r="AC447" i="10"/>
  <c r="AC448" i="10"/>
  <c r="AC449" i="10"/>
  <c r="AC450" i="10"/>
  <c r="AC451" i="10"/>
  <c r="AC452" i="10"/>
  <c r="AC453" i="10"/>
  <c r="AC454" i="10"/>
  <c r="AC455" i="10"/>
  <c r="AC456" i="10"/>
  <c r="AC457" i="10"/>
  <c r="AC458" i="10"/>
  <c r="AC459" i="10"/>
  <c r="AC460" i="10"/>
  <c r="AC461" i="10"/>
  <c r="AC462" i="10"/>
  <c r="AC463" i="10"/>
  <c r="AC464" i="10"/>
  <c r="AC465" i="10"/>
  <c r="AC466" i="10"/>
  <c r="AC467" i="10"/>
  <c r="AC468" i="10"/>
  <c r="AC469" i="10"/>
  <c r="AC470" i="10"/>
  <c r="AC471" i="10"/>
  <c r="AC472" i="10"/>
  <c r="AC473" i="10"/>
  <c r="AC474" i="10"/>
  <c r="AC475" i="10"/>
  <c r="AC476" i="10"/>
  <c r="AC477" i="10"/>
  <c r="AC478" i="10"/>
  <c r="AC479" i="10"/>
  <c r="AC480" i="10"/>
  <c r="AC481" i="10"/>
  <c r="AC482" i="10"/>
  <c r="AC483" i="10"/>
  <c r="AC484" i="10"/>
  <c r="AC485" i="10"/>
  <c r="AC486" i="10"/>
  <c r="AC487" i="10"/>
  <c r="AC488" i="10"/>
  <c r="AC489" i="10"/>
  <c r="AC490" i="10"/>
  <c r="AC491" i="10"/>
  <c r="AC492" i="10"/>
  <c r="AC493" i="10"/>
  <c r="AC494" i="10"/>
  <c r="AC495" i="10"/>
  <c r="AC496" i="10"/>
  <c r="AC497" i="10"/>
  <c r="AC498" i="10"/>
  <c r="AC499" i="10"/>
  <c r="AC500" i="10"/>
  <c r="AC501" i="10"/>
  <c r="AC502" i="10"/>
  <c r="AC503" i="10"/>
  <c r="AC504" i="10"/>
  <c r="AC505" i="10"/>
  <c r="AC506" i="10"/>
  <c r="AC507" i="10"/>
  <c r="AC508" i="10"/>
  <c r="AC509" i="10"/>
  <c r="AC510" i="10"/>
  <c r="AC511" i="10"/>
  <c r="AC512" i="10"/>
  <c r="AC513" i="10"/>
  <c r="AC514" i="10"/>
  <c r="AC515" i="10"/>
  <c r="AC516" i="10"/>
  <c r="AC517" i="10"/>
  <c r="AC518" i="10"/>
  <c r="AC519" i="10"/>
  <c r="AC520" i="10"/>
  <c r="AC521" i="10"/>
  <c r="AC522" i="10"/>
  <c r="AC523" i="10"/>
  <c r="AC524" i="10"/>
  <c r="AC525" i="10"/>
  <c r="AC526" i="10"/>
  <c r="AC527" i="10"/>
  <c r="AC528" i="10"/>
  <c r="AC529" i="10"/>
  <c r="AC530" i="10"/>
  <c r="AC531" i="10"/>
  <c r="AC532" i="10"/>
  <c r="AC533" i="10"/>
  <c r="AC534" i="10"/>
  <c r="AC535" i="10"/>
  <c r="AC536" i="10"/>
  <c r="AC537" i="10"/>
  <c r="AC538" i="10"/>
  <c r="AC539" i="10"/>
  <c r="AC540" i="10"/>
  <c r="AC541" i="10"/>
  <c r="AC542" i="10"/>
  <c r="AC543" i="10"/>
  <c r="AC544" i="10"/>
  <c r="AC545" i="10"/>
  <c r="AC546" i="10"/>
  <c r="AC547" i="10"/>
  <c r="AC548" i="10"/>
  <c r="AC549" i="10"/>
  <c r="AC550" i="10"/>
  <c r="AC551" i="10"/>
  <c r="AC552" i="10"/>
  <c r="AC553" i="10"/>
  <c r="AC554" i="10"/>
  <c r="AC555" i="10"/>
  <c r="AC556" i="10"/>
  <c r="AC557" i="10"/>
  <c r="AC558" i="10"/>
  <c r="AC559" i="10"/>
  <c r="AC560" i="10"/>
  <c r="AC561" i="10"/>
  <c r="AC562" i="10"/>
  <c r="AC563" i="10"/>
  <c r="AC564" i="10"/>
  <c r="AC565" i="10"/>
  <c r="AC566" i="10"/>
  <c r="AC567" i="10"/>
  <c r="AC568" i="10"/>
  <c r="AC569" i="10"/>
  <c r="AC570" i="10"/>
  <c r="AC571" i="10"/>
  <c r="AC572" i="10"/>
  <c r="AC573" i="10"/>
  <c r="AC574" i="10"/>
  <c r="AC575" i="10"/>
  <c r="AC576" i="10"/>
  <c r="AC577" i="10"/>
  <c r="AC578" i="10"/>
  <c r="AC579" i="10"/>
  <c r="AC580" i="10"/>
  <c r="AC581" i="10"/>
  <c r="AC582" i="10"/>
  <c r="AC583" i="10"/>
  <c r="AC584" i="10"/>
  <c r="AC585" i="10"/>
  <c r="AC586" i="10"/>
  <c r="AC587" i="10"/>
  <c r="AC588" i="10"/>
  <c r="AC589" i="10"/>
  <c r="AC590" i="10"/>
  <c r="AC591" i="10"/>
  <c r="AC592" i="10"/>
  <c r="AC593" i="10"/>
  <c r="AC594" i="10"/>
  <c r="AC595" i="10"/>
  <c r="AC596" i="10"/>
  <c r="AC597" i="10"/>
  <c r="AC598" i="10"/>
  <c r="AC599" i="10"/>
  <c r="AC600" i="10"/>
  <c r="AC601" i="10"/>
  <c r="AC602" i="10"/>
  <c r="AC603" i="10"/>
  <c r="AC604" i="10"/>
  <c r="AC605" i="10"/>
  <c r="AC606" i="10"/>
  <c r="AC607" i="10"/>
  <c r="AC608" i="10"/>
  <c r="AC609" i="10"/>
  <c r="AC610" i="10"/>
  <c r="AC611" i="10"/>
  <c r="AC612" i="10"/>
  <c r="AC613" i="10"/>
  <c r="AC614" i="10"/>
  <c r="AC615" i="10"/>
  <c r="AC616" i="10"/>
  <c r="AC617" i="10"/>
  <c r="AC618" i="10"/>
  <c r="AC619" i="10"/>
  <c r="AC620" i="10"/>
  <c r="AC621" i="10"/>
  <c r="AC622" i="10"/>
  <c r="AC623" i="10"/>
  <c r="AC624" i="10"/>
  <c r="AC625" i="10"/>
  <c r="AC626" i="10"/>
  <c r="AC627" i="10"/>
  <c r="AC628" i="10"/>
  <c r="AC629" i="10"/>
  <c r="AC630" i="10"/>
  <c r="AC631" i="10"/>
  <c r="AC632" i="10"/>
  <c r="AC633" i="10"/>
  <c r="AC634" i="10"/>
  <c r="AC635" i="10"/>
  <c r="AC636" i="10"/>
  <c r="AC637" i="10"/>
  <c r="AC638" i="10"/>
  <c r="AC639" i="10"/>
  <c r="AC640" i="10"/>
  <c r="AC641" i="10"/>
  <c r="AC642" i="10"/>
  <c r="AC643" i="10"/>
  <c r="AC644" i="10"/>
  <c r="AC645" i="10"/>
  <c r="AC646" i="10"/>
  <c r="AC647" i="10"/>
  <c r="AC648" i="10"/>
  <c r="AC649" i="10"/>
  <c r="AC650" i="10"/>
  <c r="AC651" i="10"/>
  <c r="AC652" i="10"/>
  <c r="AC653" i="10"/>
  <c r="AC654" i="10"/>
  <c r="AC655" i="10"/>
  <c r="AC656" i="10"/>
  <c r="AC657" i="10"/>
  <c r="AC658" i="10"/>
  <c r="AC659" i="10"/>
  <c r="AC660" i="10"/>
  <c r="AC661" i="10"/>
  <c r="AC662" i="10"/>
  <c r="AC663" i="10"/>
  <c r="AC664" i="10"/>
  <c r="AC665" i="10"/>
  <c r="AC666" i="10"/>
  <c r="AC667" i="10"/>
  <c r="AC668" i="10"/>
  <c r="AC669" i="10"/>
  <c r="AC670" i="10"/>
  <c r="AC671" i="10"/>
  <c r="AC672" i="10"/>
  <c r="AC673" i="10"/>
  <c r="AC674" i="10"/>
  <c r="AC675" i="10"/>
  <c r="AC676" i="10"/>
  <c r="AC677" i="10"/>
  <c r="AC678" i="10"/>
  <c r="AC679" i="10"/>
  <c r="AC680" i="10"/>
  <c r="AC681" i="10"/>
  <c r="AC682" i="10"/>
  <c r="AC683" i="10"/>
  <c r="AC684" i="10"/>
  <c r="AC685" i="10"/>
  <c r="AC686" i="10"/>
  <c r="AC687" i="10"/>
  <c r="AC688" i="10"/>
  <c r="AC689" i="10"/>
  <c r="AC690" i="10"/>
  <c r="AC691" i="10"/>
  <c r="AC692" i="10"/>
  <c r="AC693" i="10"/>
  <c r="AC694" i="10"/>
  <c r="AC695" i="10"/>
  <c r="AC696" i="10"/>
  <c r="AC697" i="10"/>
  <c r="AC698" i="10"/>
  <c r="AC699" i="10"/>
  <c r="AC700" i="10"/>
  <c r="AC701" i="10"/>
  <c r="AC702" i="10"/>
  <c r="AC703" i="10"/>
  <c r="AC704" i="10"/>
  <c r="AC705" i="10"/>
  <c r="AC706" i="10"/>
  <c r="AC707" i="10"/>
  <c r="AC708" i="10"/>
  <c r="AC709" i="10"/>
  <c r="AC710" i="10"/>
  <c r="AC711" i="10"/>
  <c r="AC712" i="10"/>
  <c r="AC713" i="10"/>
  <c r="AC714" i="10"/>
  <c r="AC715" i="10"/>
  <c r="AC716" i="10"/>
  <c r="AC717" i="10"/>
  <c r="AC718" i="10"/>
  <c r="AC719" i="10"/>
  <c r="AC720" i="10"/>
  <c r="AC721" i="10"/>
  <c r="AC722" i="10"/>
  <c r="AC723" i="10"/>
  <c r="AC724" i="10"/>
  <c r="AC725" i="10"/>
  <c r="AC726" i="10"/>
  <c r="AC727" i="10"/>
  <c r="AC728" i="10"/>
  <c r="AC729" i="10"/>
  <c r="AC730" i="10"/>
  <c r="AC731" i="10"/>
  <c r="AC732" i="10"/>
  <c r="AC733" i="10"/>
  <c r="AC734" i="10"/>
  <c r="AC735" i="10"/>
  <c r="AC736" i="10"/>
  <c r="AC737" i="10"/>
  <c r="AC738" i="10"/>
  <c r="AC739" i="10"/>
  <c r="AC740" i="10"/>
  <c r="AC741" i="10"/>
  <c r="AC742" i="10"/>
  <c r="AC743" i="10"/>
  <c r="AC744" i="10"/>
  <c r="AC745" i="10"/>
  <c r="AC746" i="10"/>
  <c r="AC747" i="10"/>
  <c r="AC748" i="10"/>
  <c r="AC749" i="10"/>
  <c r="AC750" i="10"/>
  <c r="AC751" i="10"/>
  <c r="AC752" i="10"/>
  <c r="AC753" i="10"/>
  <c r="AC754" i="10"/>
  <c r="AC755" i="10"/>
  <c r="AC756" i="10"/>
  <c r="AC757" i="10"/>
  <c r="AC758" i="10"/>
  <c r="AC759" i="10"/>
  <c r="AC760" i="10"/>
  <c r="AC761" i="10"/>
  <c r="AC762" i="10"/>
  <c r="AC763" i="10"/>
  <c r="AC764" i="10"/>
  <c r="AC765" i="10"/>
  <c r="AC766" i="10"/>
  <c r="AC767" i="10"/>
  <c r="AC768" i="10"/>
  <c r="AC769" i="10"/>
  <c r="AC770" i="10"/>
  <c r="AC771" i="10"/>
  <c r="AC772" i="10"/>
  <c r="AC773" i="10"/>
  <c r="AC774" i="10"/>
  <c r="AC775" i="10"/>
  <c r="AC776" i="10"/>
  <c r="AC777" i="10"/>
  <c r="AC778" i="10"/>
  <c r="AC779" i="10"/>
  <c r="AC780" i="10"/>
  <c r="AC781" i="10"/>
  <c r="AC782" i="10"/>
  <c r="AC783" i="10"/>
  <c r="AC784" i="10"/>
  <c r="AC785" i="10"/>
  <c r="AC786" i="10"/>
  <c r="AC787" i="10"/>
  <c r="AC788" i="10"/>
  <c r="AC789" i="10"/>
  <c r="AC790" i="10"/>
  <c r="AC791" i="10"/>
  <c r="AC792" i="10"/>
  <c r="AC793" i="10"/>
  <c r="AC794" i="10"/>
  <c r="AC795" i="10"/>
  <c r="AC796" i="10"/>
  <c r="AC797" i="10"/>
  <c r="AC798" i="10"/>
  <c r="AC799" i="10"/>
  <c r="AC800" i="10"/>
  <c r="AC801" i="10"/>
  <c r="AC802" i="10"/>
  <c r="AC803" i="10"/>
  <c r="AC804" i="10"/>
  <c r="AC805" i="10"/>
  <c r="AC806" i="10"/>
  <c r="AC807" i="10"/>
  <c r="AC808" i="10"/>
  <c r="AC809" i="10"/>
  <c r="AC810" i="10"/>
  <c r="AC811" i="10"/>
  <c r="AC812" i="10"/>
  <c r="AC813" i="10"/>
  <c r="AC814" i="10"/>
  <c r="AC815" i="10"/>
  <c r="AC816" i="10"/>
  <c r="AC817" i="10"/>
  <c r="AC818" i="10"/>
  <c r="AC819" i="10"/>
  <c r="AC820" i="10"/>
  <c r="AC821" i="10"/>
  <c r="AC822" i="10"/>
  <c r="AC823" i="10"/>
  <c r="AC824" i="10"/>
  <c r="AC825" i="10"/>
  <c r="AC826" i="10"/>
  <c r="AC827" i="10"/>
  <c r="AC828" i="10"/>
  <c r="AC829" i="10"/>
  <c r="AC830" i="10"/>
  <c r="AC831" i="10"/>
  <c r="AC832" i="10"/>
  <c r="AC833" i="10"/>
  <c r="AC834" i="10"/>
  <c r="AC835" i="10"/>
  <c r="AC836" i="10"/>
  <c r="AC837" i="10"/>
  <c r="AC838" i="10"/>
  <c r="AC839" i="10"/>
  <c r="AC840" i="10"/>
  <c r="AC841" i="10"/>
  <c r="AC842" i="10"/>
  <c r="AC843" i="10"/>
  <c r="AC844" i="10"/>
  <c r="AC845" i="10"/>
  <c r="AC846" i="10"/>
  <c r="AC847" i="10"/>
  <c r="AC848" i="10"/>
  <c r="AC849" i="10"/>
  <c r="AC850" i="10"/>
  <c r="AC851" i="10"/>
  <c r="AC852" i="10"/>
  <c r="AC853" i="10"/>
  <c r="AC854" i="10"/>
  <c r="AC855" i="10"/>
  <c r="AC856" i="10"/>
  <c r="AC857" i="10"/>
  <c r="AC858" i="10"/>
  <c r="AC859" i="10"/>
  <c r="AC860" i="10"/>
  <c r="AC861" i="10"/>
  <c r="AC862" i="10"/>
  <c r="AC863" i="10"/>
  <c r="AC864" i="10"/>
  <c r="AC865" i="10"/>
  <c r="AC866" i="10"/>
  <c r="AC867" i="10"/>
  <c r="AC868" i="10"/>
  <c r="AC869" i="10"/>
  <c r="AC870" i="10"/>
  <c r="AC871" i="10"/>
  <c r="AC872" i="10"/>
  <c r="AC873" i="10"/>
  <c r="AC874" i="10"/>
  <c r="AC875" i="10"/>
  <c r="AC876" i="10"/>
  <c r="AC877" i="10"/>
  <c r="AC878" i="10"/>
  <c r="AC879" i="10"/>
  <c r="AC880" i="10"/>
  <c r="AC881" i="10"/>
  <c r="AC882" i="10"/>
  <c r="AC883" i="10"/>
  <c r="AC884" i="10"/>
  <c r="AC885" i="10"/>
  <c r="AC886" i="10"/>
  <c r="AC887" i="10"/>
  <c r="AC888" i="10"/>
  <c r="AC889" i="10"/>
  <c r="AC890" i="10"/>
  <c r="AC891" i="10"/>
  <c r="AC892" i="10"/>
  <c r="AC893" i="10"/>
  <c r="AC894" i="10"/>
  <c r="AC895" i="10"/>
  <c r="AC896" i="10"/>
  <c r="AC897" i="10"/>
  <c r="AC898" i="10"/>
  <c r="AC899" i="10"/>
  <c r="AC900" i="10"/>
  <c r="AC901" i="10"/>
  <c r="AC902" i="10"/>
  <c r="AC903" i="10"/>
  <c r="AC904" i="10"/>
  <c r="AC905" i="10"/>
  <c r="AC906" i="10"/>
  <c r="AC907" i="10"/>
  <c r="AC908" i="10"/>
  <c r="AC909" i="10"/>
  <c r="AC910" i="10"/>
  <c r="AC911" i="10"/>
  <c r="AC912" i="10"/>
  <c r="AC913" i="10"/>
  <c r="AC914" i="10"/>
  <c r="AC915" i="10"/>
  <c r="AC916" i="10"/>
  <c r="AC917" i="10"/>
  <c r="AC918" i="10"/>
  <c r="AC919" i="10"/>
  <c r="AC920" i="10"/>
  <c r="AC921" i="10"/>
  <c r="AC922" i="10"/>
  <c r="AC923" i="10"/>
  <c r="AC924" i="10"/>
  <c r="AC925" i="10"/>
  <c r="AC926" i="10"/>
  <c r="AC927" i="10"/>
  <c r="AC928" i="10"/>
  <c r="AC929" i="10"/>
  <c r="AC930" i="10"/>
  <c r="AC931" i="10"/>
  <c r="AC932" i="10"/>
  <c r="AC933" i="10"/>
  <c r="AC934" i="10"/>
  <c r="AC935" i="10"/>
  <c r="AC936" i="10"/>
  <c r="AC937" i="10"/>
  <c r="AC938" i="10"/>
  <c r="AC939" i="10"/>
  <c r="AC940" i="10"/>
  <c r="AC941" i="10"/>
  <c r="AC942" i="10"/>
  <c r="AC943" i="10"/>
  <c r="AC944" i="10"/>
  <c r="AC945" i="10"/>
  <c r="AC946" i="10"/>
  <c r="AC947" i="10"/>
  <c r="AC948" i="10"/>
  <c r="AC949" i="10"/>
  <c r="AC950" i="10"/>
  <c r="AC951" i="10"/>
  <c r="AC952" i="10"/>
  <c r="AC953" i="10"/>
  <c r="AC954" i="10"/>
  <c r="AC955" i="10"/>
  <c r="AC956" i="10"/>
  <c r="AC957" i="10"/>
  <c r="AC958" i="10"/>
  <c r="AC959" i="10"/>
  <c r="AC960" i="10"/>
  <c r="AC961" i="10"/>
  <c r="AC962" i="10"/>
  <c r="AC963" i="10"/>
  <c r="AC964" i="10"/>
  <c r="AC965" i="10"/>
  <c r="AC966" i="10"/>
  <c r="AC967" i="10"/>
  <c r="AC968" i="10"/>
  <c r="AC969" i="10"/>
  <c r="AC970" i="10"/>
  <c r="AC971" i="10"/>
  <c r="AC972" i="10"/>
  <c r="AC973" i="10"/>
  <c r="AC974" i="10"/>
  <c r="AC975" i="10"/>
  <c r="AC976" i="10"/>
  <c r="AC977" i="10"/>
  <c r="AC978" i="10"/>
  <c r="AC979" i="10"/>
  <c r="AC980" i="10"/>
  <c r="AC981" i="10"/>
  <c r="AC982" i="10"/>
  <c r="AC983" i="10"/>
  <c r="AC984" i="10"/>
  <c r="AC985" i="10"/>
  <c r="AC986" i="10"/>
  <c r="AC987" i="10"/>
  <c r="AC988" i="10"/>
  <c r="AC989" i="10"/>
  <c r="AC990" i="10"/>
  <c r="AC991" i="10"/>
  <c r="AC992" i="10"/>
  <c r="AC993" i="10"/>
  <c r="AC994" i="10"/>
  <c r="AC995" i="10"/>
  <c r="AC996" i="10"/>
  <c r="AC997" i="10"/>
  <c r="AC998" i="10"/>
  <c r="AC999" i="10"/>
  <c r="AC1000" i="10"/>
  <c r="AC1001" i="10"/>
  <c r="AC1002" i="10"/>
  <c r="AC1003" i="10"/>
  <c r="AC1004" i="10"/>
  <c r="AC1005" i="10"/>
  <c r="AC1006" i="10"/>
  <c r="AC1007" i="10"/>
  <c r="AC1008" i="10"/>
  <c r="AC1009" i="10"/>
  <c r="AC1010" i="10"/>
  <c r="AC1011" i="10"/>
  <c r="AC1012" i="10"/>
  <c r="AC1013" i="10"/>
  <c r="AC1014" i="10"/>
  <c r="AC1015" i="10"/>
  <c r="AC1016" i="10"/>
  <c r="AC1017" i="10"/>
  <c r="AC1018" i="10"/>
  <c r="AC1019" i="10"/>
  <c r="AC1020" i="10"/>
  <c r="AC1021" i="10"/>
  <c r="AC1022" i="10"/>
  <c r="AC1023" i="10"/>
  <c r="AC1024" i="10"/>
  <c r="AC1025" i="10"/>
  <c r="AC1026" i="10"/>
  <c r="AC1027" i="10"/>
  <c r="AC1028" i="10"/>
  <c r="AC1029" i="10"/>
  <c r="AC1030" i="10"/>
  <c r="AC1031" i="10"/>
  <c r="AC1032" i="10"/>
  <c r="AC1033" i="10"/>
  <c r="AC1034" i="10"/>
  <c r="AC1035" i="10"/>
  <c r="AC1036" i="10"/>
  <c r="AC1037" i="10"/>
  <c r="AC1038" i="10"/>
  <c r="AC1039" i="10"/>
  <c r="AC1040" i="10"/>
  <c r="AC1041" i="10"/>
  <c r="AC1042" i="10"/>
  <c r="AC1043" i="10"/>
  <c r="AC1044" i="10"/>
  <c r="AC1045" i="10"/>
  <c r="AC1046" i="10"/>
  <c r="AC1047" i="10"/>
  <c r="AC1048" i="10"/>
  <c r="AC1049" i="10"/>
  <c r="AC1050" i="10"/>
  <c r="AC1051" i="10"/>
  <c r="AC1052" i="10"/>
  <c r="AC1053" i="10"/>
  <c r="AC1054" i="10"/>
  <c r="AC1055" i="10"/>
  <c r="AC1056" i="10"/>
  <c r="AC1057" i="10"/>
  <c r="AC1058" i="10"/>
  <c r="AC1059" i="10"/>
  <c r="AC1060" i="10"/>
  <c r="AC1061" i="10"/>
  <c r="AC1062" i="10"/>
  <c r="AC1063" i="10"/>
  <c r="AC1064" i="10"/>
  <c r="AC1065" i="10"/>
  <c r="AC1066" i="10"/>
  <c r="AC1067" i="10"/>
  <c r="AC1068" i="10"/>
  <c r="AC1069" i="10"/>
  <c r="AC1070" i="10"/>
  <c r="AC1071" i="10"/>
  <c r="AC1072" i="10"/>
  <c r="AC1073" i="10"/>
  <c r="AC1074" i="10"/>
  <c r="AC1075" i="10"/>
  <c r="AC1076" i="10"/>
  <c r="AC1077" i="10"/>
  <c r="AC1078" i="10"/>
  <c r="AC1079" i="10"/>
  <c r="AC1080" i="10"/>
  <c r="AC1081" i="10"/>
  <c r="AC1082" i="10"/>
  <c r="AC1083" i="10"/>
  <c r="AC1084" i="10"/>
  <c r="AC1085" i="10"/>
  <c r="AC1086" i="10"/>
  <c r="AC1087" i="10"/>
  <c r="AC1088" i="10"/>
  <c r="AC1089" i="10"/>
  <c r="AC1090" i="10"/>
  <c r="AC1091" i="10"/>
  <c r="AC1092" i="10"/>
  <c r="AC1093" i="10"/>
  <c r="AC1094" i="10"/>
  <c r="AC1095" i="10"/>
  <c r="AC1096" i="10"/>
  <c r="AC1097" i="10"/>
  <c r="AC1098" i="10"/>
  <c r="AC1099" i="10"/>
  <c r="AC1100" i="10"/>
  <c r="AC1101" i="10"/>
  <c r="AC1102" i="10"/>
  <c r="AC1103" i="10"/>
  <c r="AC1104" i="10"/>
  <c r="AC1105" i="10"/>
  <c r="AC1106" i="10"/>
  <c r="AC1107" i="10"/>
  <c r="AC1108" i="10"/>
  <c r="AC1109" i="10"/>
  <c r="AC1110" i="10"/>
  <c r="AC1111" i="10"/>
  <c r="AC1112" i="10"/>
  <c r="AC1113" i="10"/>
  <c r="AC1114" i="10"/>
  <c r="AC1115" i="10"/>
  <c r="AC1116" i="10"/>
  <c r="AC1117" i="10"/>
  <c r="AC1118" i="10"/>
  <c r="AC1119" i="10"/>
  <c r="AC1120" i="10"/>
  <c r="AC1121" i="10"/>
  <c r="AC1122" i="10"/>
  <c r="AC1123" i="10"/>
  <c r="AC1124" i="10"/>
  <c r="AC1125" i="10"/>
  <c r="AC1126" i="10"/>
  <c r="AC1127" i="10"/>
  <c r="AC1128" i="10"/>
  <c r="AC1129" i="10"/>
  <c r="AC1130" i="10"/>
  <c r="AC1131" i="10"/>
  <c r="AC1132" i="10"/>
  <c r="AC1133" i="10"/>
  <c r="AC1134" i="10"/>
  <c r="AC1135" i="10"/>
  <c r="AC1136" i="10"/>
  <c r="AC1137" i="10"/>
  <c r="AC1138" i="10"/>
  <c r="AC1139" i="10"/>
  <c r="AC1140" i="10"/>
  <c r="AC1141" i="10"/>
  <c r="AC1142" i="10"/>
  <c r="AC1143" i="10"/>
  <c r="AC1144" i="10"/>
  <c r="AC1145" i="10"/>
  <c r="AC9" i="10"/>
  <c r="AC10" i="10"/>
  <c r="AC11" i="10"/>
  <c r="AC12" i="10"/>
  <c r="AC13" i="10"/>
  <c r="AC14" i="10"/>
  <c r="AC15" i="10"/>
  <c r="AC16" i="10"/>
  <c r="AC17" i="10"/>
  <c r="AC18" i="10"/>
  <c r="AC19" i="10"/>
  <c r="AC20" i="10"/>
  <c r="AC21" i="10"/>
  <c r="AC22" i="10"/>
  <c r="AC23" i="10"/>
  <c r="AC24" i="10"/>
  <c r="AC25" i="10"/>
  <c r="AC26" i="10"/>
  <c r="AC27" i="10"/>
  <c r="AC28" i="10"/>
  <c r="AC29" i="10"/>
  <c r="AC30" i="10"/>
  <c r="AC31" i="10"/>
  <c r="AC32" i="10"/>
  <c r="AC33" i="10"/>
  <c r="AC8" i="10"/>
  <c r="P10" i="10" l="1"/>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223" i="10"/>
  <c r="P224" i="10"/>
  <c r="P225" i="10"/>
  <c r="P226"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19" i="10"/>
  <c r="P320" i="10"/>
  <c r="P321" i="10"/>
  <c r="P322" i="10"/>
  <c r="P323" i="10"/>
  <c r="P324" i="10"/>
  <c r="P325" i="10"/>
  <c r="P326" i="10"/>
  <c r="P327" i="10"/>
  <c r="P328" i="10"/>
  <c r="P329" i="10"/>
  <c r="P330" i="10"/>
  <c r="P331" i="10"/>
  <c r="P332" i="10"/>
  <c r="P333" i="10"/>
  <c r="P334" i="10"/>
  <c r="P335" i="10"/>
  <c r="P336" i="10"/>
  <c r="P337" i="10"/>
  <c r="P338" i="10"/>
  <c r="P339" i="10"/>
  <c r="P340"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4" i="10"/>
  <c r="P365" i="10"/>
  <c r="P366" i="10"/>
  <c r="P367" i="10"/>
  <c r="P368" i="10"/>
  <c r="P369" i="10"/>
  <c r="P370" i="10"/>
  <c r="P371" i="10"/>
  <c r="P372" i="10"/>
  <c r="P373" i="10"/>
  <c r="P374" i="10"/>
  <c r="P375" i="10"/>
  <c r="P376" i="10"/>
  <c r="P377" i="10"/>
  <c r="P378" i="10"/>
  <c r="P379" i="10"/>
  <c r="P380" i="10"/>
  <c r="P381" i="10"/>
  <c r="P382" i="10"/>
  <c r="P383" i="10"/>
  <c r="P384" i="10"/>
  <c r="P385" i="10"/>
  <c r="P386" i="10"/>
  <c r="P387" i="10"/>
  <c r="P388" i="10"/>
  <c r="P389" i="10"/>
  <c r="P390" i="10"/>
  <c r="P391" i="10"/>
  <c r="P392" i="10"/>
  <c r="P393" i="10"/>
  <c r="P394" i="10"/>
  <c r="P395" i="10"/>
  <c r="P396" i="10"/>
  <c r="P397" i="10"/>
  <c r="P398" i="10"/>
  <c r="P399" i="10"/>
  <c r="P400" i="10"/>
  <c r="P401" i="10"/>
  <c r="P402" i="10"/>
  <c r="P403" i="10"/>
  <c r="P404" i="10"/>
  <c r="P405" i="10"/>
  <c r="P406" i="10"/>
  <c r="P407" i="10"/>
  <c r="P408" i="10"/>
  <c r="P409" i="10"/>
  <c r="P410" i="10"/>
  <c r="P411" i="10"/>
  <c r="P412" i="10"/>
  <c r="P413" i="10"/>
  <c r="P414" i="10"/>
  <c r="P415" i="10"/>
  <c r="P416" i="10"/>
  <c r="P417" i="10"/>
  <c r="P418" i="10"/>
  <c r="P419" i="10"/>
  <c r="P420" i="10"/>
  <c r="P421" i="10"/>
  <c r="P422" i="10"/>
  <c r="P423" i="10"/>
  <c r="P424" i="10"/>
  <c r="P425" i="10"/>
  <c r="P426" i="10"/>
  <c r="P427" i="10"/>
  <c r="P428" i="10"/>
  <c r="P429" i="10"/>
  <c r="P430" i="10"/>
  <c r="P431" i="10"/>
  <c r="P432" i="10"/>
  <c r="P433" i="10"/>
  <c r="P434" i="10"/>
  <c r="P435" i="10"/>
  <c r="P436" i="10"/>
  <c r="P437" i="10"/>
  <c r="P438" i="10"/>
  <c r="P439" i="10"/>
  <c r="P440" i="10"/>
  <c r="P441" i="10"/>
  <c r="P442" i="10"/>
  <c r="P443" i="10"/>
  <c r="P444" i="10"/>
  <c r="P445" i="10"/>
  <c r="P446" i="10"/>
  <c r="P447" i="10"/>
  <c r="P448" i="10"/>
  <c r="P449" i="10"/>
  <c r="P450" i="10"/>
  <c r="P451" i="10"/>
  <c r="P452" i="10"/>
  <c r="P453" i="10"/>
  <c r="P454" i="10"/>
  <c r="P455" i="10"/>
  <c r="P456" i="10"/>
  <c r="P457" i="10"/>
  <c r="P458" i="10"/>
  <c r="P459" i="10"/>
  <c r="P460" i="10"/>
  <c r="P461" i="10"/>
  <c r="P462" i="10"/>
  <c r="P463" i="10"/>
  <c r="P464" i="10"/>
  <c r="P465" i="10"/>
  <c r="P466" i="10"/>
  <c r="P467" i="10"/>
  <c r="P468" i="10"/>
  <c r="P469" i="10"/>
  <c r="P470" i="10"/>
  <c r="P471" i="10"/>
  <c r="P472" i="10"/>
  <c r="P473" i="10"/>
  <c r="P474" i="10"/>
  <c r="P475" i="10"/>
  <c r="P476" i="10"/>
  <c r="P477" i="10"/>
  <c r="P478" i="10"/>
  <c r="P479" i="10"/>
  <c r="P480" i="10"/>
  <c r="P481" i="10"/>
  <c r="P482" i="10"/>
  <c r="P483" i="10"/>
  <c r="P484" i="10"/>
  <c r="P485" i="10"/>
  <c r="P486" i="10"/>
  <c r="P487" i="10"/>
  <c r="P488" i="10"/>
  <c r="P489" i="10"/>
  <c r="P490" i="10"/>
  <c r="P491" i="10"/>
  <c r="P492" i="10"/>
  <c r="P493" i="10"/>
  <c r="P494" i="10"/>
  <c r="P495" i="10"/>
  <c r="P496" i="10"/>
  <c r="P497" i="10"/>
  <c r="P498" i="10"/>
  <c r="P499" i="10"/>
  <c r="P500" i="10"/>
  <c r="P501" i="10"/>
  <c r="P502" i="10"/>
  <c r="P503" i="10"/>
  <c r="P504" i="10"/>
  <c r="P505" i="10"/>
  <c r="P506" i="10"/>
  <c r="P507" i="10"/>
  <c r="P508" i="10"/>
  <c r="P509" i="10"/>
  <c r="P510" i="10"/>
  <c r="P511" i="10"/>
  <c r="P512" i="10"/>
  <c r="P513" i="10"/>
  <c r="P514" i="10"/>
  <c r="P515" i="10"/>
  <c r="P516" i="10"/>
  <c r="P517" i="10"/>
  <c r="P518" i="10"/>
  <c r="P519" i="10"/>
  <c r="P520" i="10"/>
  <c r="P521" i="10"/>
  <c r="P522" i="10"/>
  <c r="P523" i="10"/>
  <c r="P524" i="10"/>
  <c r="P525" i="10"/>
  <c r="P526" i="10"/>
  <c r="P527" i="10"/>
  <c r="P528" i="10"/>
  <c r="P529" i="10"/>
  <c r="P530" i="10"/>
  <c r="P531" i="10"/>
  <c r="P532" i="10"/>
  <c r="P533" i="10"/>
  <c r="P534" i="10"/>
  <c r="P535" i="10"/>
  <c r="P536" i="10"/>
  <c r="P537" i="10"/>
  <c r="P538" i="10"/>
  <c r="P539" i="10"/>
  <c r="P540" i="10"/>
  <c r="P541" i="10"/>
  <c r="P542" i="10"/>
  <c r="P543" i="10"/>
  <c r="P544" i="10"/>
  <c r="P545" i="10"/>
  <c r="P546" i="10"/>
  <c r="P547" i="10"/>
  <c r="P548" i="10"/>
  <c r="P549" i="10"/>
  <c r="P550" i="10"/>
  <c r="P551" i="10"/>
  <c r="P552" i="10"/>
  <c r="P553" i="10"/>
  <c r="P554" i="10"/>
  <c r="P555" i="10"/>
  <c r="P556" i="10"/>
  <c r="P557" i="10"/>
  <c r="P558" i="10"/>
  <c r="P559" i="10"/>
  <c r="P560" i="10"/>
  <c r="P561" i="10"/>
  <c r="P562" i="10"/>
  <c r="P563" i="10"/>
  <c r="P564" i="10"/>
  <c r="P565" i="10"/>
  <c r="P566" i="10"/>
  <c r="P567" i="10"/>
  <c r="P568" i="10"/>
  <c r="P569" i="10"/>
  <c r="P570" i="10"/>
  <c r="P571" i="10"/>
  <c r="P572" i="10"/>
  <c r="P573" i="10"/>
  <c r="P574" i="10"/>
  <c r="P575" i="10"/>
  <c r="P576" i="10"/>
  <c r="P577" i="10"/>
  <c r="P578" i="10"/>
  <c r="P579" i="10"/>
  <c r="P580" i="10"/>
  <c r="P581" i="10"/>
  <c r="P582" i="10"/>
  <c r="P583" i="10"/>
  <c r="P584" i="10"/>
  <c r="P585" i="10"/>
  <c r="P586" i="10"/>
  <c r="P587" i="10"/>
  <c r="P588" i="10"/>
  <c r="P589" i="10"/>
  <c r="P590" i="10"/>
  <c r="P591" i="10"/>
  <c r="P592" i="10"/>
  <c r="P593" i="10"/>
  <c r="P594" i="10"/>
  <c r="P595" i="10"/>
  <c r="P596" i="10"/>
  <c r="P597" i="10"/>
  <c r="P598" i="10"/>
  <c r="P599" i="10"/>
  <c r="P600" i="10"/>
  <c r="P601" i="10"/>
  <c r="P602" i="10"/>
  <c r="P603" i="10"/>
  <c r="P604" i="10"/>
  <c r="P605" i="10"/>
  <c r="P606" i="10"/>
  <c r="P607" i="10"/>
  <c r="P608" i="10"/>
  <c r="P609" i="10"/>
  <c r="P610" i="10"/>
  <c r="P611" i="10"/>
  <c r="P612" i="10"/>
  <c r="P613" i="10"/>
  <c r="P614" i="10"/>
  <c r="P615" i="10"/>
  <c r="P616" i="10"/>
  <c r="P617" i="10"/>
  <c r="P618" i="10"/>
  <c r="P619" i="10"/>
  <c r="P620" i="10"/>
  <c r="P621" i="10"/>
  <c r="P622" i="10"/>
  <c r="P623" i="10"/>
  <c r="P624" i="10"/>
  <c r="P625" i="10"/>
  <c r="P626" i="10"/>
  <c r="P627" i="10"/>
  <c r="P628" i="10"/>
  <c r="P629" i="10"/>
  <c r="P630" i="10"/>
  <c r="P631" i="10"/>
  <c r="P632" i="10"/>
  <c r="P633" i="10"/>
  <c r="P634" i="10"/>
  <c r="P635" i="10"/>
  <c r="P636" i="10"/>
  <c r="P637" i="10"/>
  <c r="P638" i="10"/>
  <c r="P639" i="10"/>
  <c r="P640" i="10"/>
  <c r="P641" i="10"/>
  <c r="P642" i="10"/>
  <c r="P643" i="10"/>
  <c r="P644" i="10"/>
  <c r="P645" i="10"/>
  <c r="P646" i="10"/>
  <c r="P647" i="10"/>
  <c r="P648" i="10"/>
  <c r="P649" i="10"/>
  <c r="P650" i="10"/>
  <c r="P651" i="10"/>
  <c r="P652" i="10"/>
  <c r="P653" i="10"/>
  <c r="P654" i="10"/>
  <c r="P655" i="10"/>
  <c r="P656" i="10"/>
  <c r="P657" i="10"/>
  <c r="P658" i="10"/>
  <c r="P659" i="10"/>
  <c r="P660" i="10"/>
  <c r="P661" i="10"/>
  <c r="P662" i="10"/>
  <c r="P663" i="10"/>
  <c r="P664" i="10"/>
  <c r="P665" i="10"/>
  <c r="P666" i="10"/>
  <c r="P667" i="10"/>
  <c r="P668" i="10"/>
  <c r="P669" i="10"/>
  <c r="P670" i="10"/>
  <c r="P671" i="10"/>
  <c r="P672" i="10"/>
  <c r="P673" i="10"/>
  <c r="P674" i="10"/>
  <c r="P675" i="10"/>
  <c r="P676" i="10"/>
  <c r="P677" i="10"/>
  <c r="P678" i="10"/>
  <c r="P679" i="10"/>
  <c r="P680" i="10"/>
  <c r="P681" i="10"/>
  <c r="P682" i="10"/>
  <c r="P683" i="10"/>
  <c r="P684" i="10"/>
  <c r="P685" i="10"/>
  <c r="P686" i="10"/>
  <c r="P687" i="10"/>
  <c r="P688" i="10"/>
  <c r="P689" i="10"/>
  <c r="P690" i="10"/>
  <c r="P691" i="10"/>
  <c r="P692" i="10"/>
  <c r="P693" i="10"/>
  <c r="P694" i="10"/>
  <c r="P695" i="10"/>
  <c r="P696" i="10"/>
  <c r="P697" i="10"/>
  <c r="P698" i="10"/>
  <c r="P699" i="10"/>
  <c r="P700" i="10"/>
  <c r="P701" i="10"/>
  <c r="P702" i="10"/>
  <c r="P703" i="10"/>
  <c r="P704" i="10"/>
  <c r="P705" i="10"/>
  <c r="P706" i="10"/>
  <c r="P707" i="10"/>
  <c r="P708" i="10"/>
  <c r="P709" i="10"/>
  <c r="P710" i="10"/>
  <c r="P711" i="10"/>
  <c r="P712" i="10"/>
  <c r="P713" i="10"/>
  <c r="P714" i="10"/>
  <c r="P715" i="10"/>
  <c r="P716" i="10"/>
  <c r="P717" i="10"/>
  <c r="P718" i="10"/>
  <c r="P719" i="10"/>
  <c r="P720" i="10"/>
  <c r="P721" i="10"/>
  <c r="P722" i="10"/>
  <c r="P723" i="10"/>
  <c r="P724" i="10"/>
  <c r="P725" i="10"/>
  <c r="P726" i="10"/>
  <c r="P727" i="10"/>
  <c r="P728" i="10"/>
  <c r="P729" i="10"/>
  <c r="P730" i="10"/>
  <c r="P731" i="10"/>
  <c r="P732" i="10"/>
  <c r="P733" i="10"/>
  <c r="P734" i="10"/>
  <c r="P735" i="10"/>
  <c r="P736" i="10"/>
  <c r="P737" i="10"/>
  <c r="P738" i="10"/>
  <c r="P739" i="10"/>
  <c r="P740" i="10"/>
  <c r="P741" i="10"/>
  <c r="P742" i="10"/>
  <c r="P743" i="10"/>
  <c r="P744" i="10"/>
  <c r="P745" i="10"/>
  <c r="P746" i="10"/>
  <c r="P747" i="10"/>
  <c r="P748" i="10"/>
  <c r="P749" i="10"/>
  <c r="P750" i="10"/>
  <c r="P751" i="10"/>
  <c r="P752" i="10"/>
  <c r="P753" i="10"/>
  <c r="P754" i="10"/>
  <c r="P755" i="10"/>
  <c r="P756" i="10"/>
  <c r="P757" i="10"/>
  <c r="P758" i="10"/>
  <c r="P759" i="10"/>
  <c r="P760" i="10"/>
  <c r="P761" i="10"/>
  <c r="P762" i="10"/>
  <c r="P763" i="10"/>
  <c r="P764" i="10"/>
  <c r="P765" i="10"/>
  <c r="P766" i="10"/>
  <c r="P767" i="10"/>
  <c r="P768" i="10"/>
  <c r="P769" i="10"/>
  <c r="P770" i="10"/>
  <c r="P771" i="10"/>
  <c r="P772" i="10"/>
  <c r="P773" i="10"/>
  <c r="P774" i="10"/>
  <c r="P775" i="10"/>
  <c r="P776" i="10"/>
  <c r="P777" i="10"/>
  <c r="P778" i="10"/>
  <c r="P779" i="10"/>
  <c r="P780" i="10"/>
  <c r="P781" i="10"/>
  <c r="P782" i="10"/>
  <c r="P783" i="10"/>
  <c r="P784" i="10"/>
  <c r="P785" i="10"/>
  <c r="P786" i="10"/>
  <c r="P787" i="10"/>
  <c r="P788" i="10"/>
  <c r="P789" i="10"/>
  <c r="P790" i="10"/>
  <c r="P791" i="10"/>
  <c r="P792" i="10"/>
  <c r="P793" i="10"/>
  <c r="P794" i="10"/>
  <c r="P795" i="10"/>
  <c r="P796" i="10"/>
  <c r="P797" i="10"/>
  <c r="P798" i="10"/>
  <c r="P799" i="10"/>
  <c r="P800" i="10"/>
  <c r="P801" i="10"/>
  <c r="P802" i="10"/>
  <c r="P803" i="10"/>
  <c r="P804" i="10"/>
  <c r="P805" i="10"/>
  <c r="P806" i="10"/>
  <c r="P807" i="10"/>
  <c r="P808" i="10"/>
  <c r="P809" i="10"/>
  <c r="P810" i="10"/>
  <c r="P811" i="10"/>
  <c r="P812" i="10"/>
  <c r="P813" i="10"/>
  <c r="P814" i="10"/>
  <c r="P815" i="10"/>
  <c r="P816" i="10"/>
  <c r="P817" i="10"/>
  <c r="P818" i="10"/>
  <c r="P819" i="10"/>
  <c r="P820" i="10"/>
  <c r="P821" i="10"/>
  <c r="P822" i="10"/>
  <c r="P823" i="10"/>
  <c r="P824" i="10"/>
  <c r="P825" i="10"/>
  <c r="P826" i="10"/>
  <c r="P827" i="10"/>
  <c r="P828" i="10"/>
  <c r="P829" i="10"/>
  <c r="P830" i="10"/>
  <c r="P831" i="10"/>
  <c r="P832" i="10"/>
  <c r="P833" i="10"/>
  <c r="P834" i="10"/>
  <c r="P835" i="10"/>
  <c r="P836" i="10"/>
  <c r="P837" i="10"/>
  <c r="P838" i="10"/>
  <c r="P839" i="10"/>
  <c r="P840" i="10"/>
  <c r="P841" i="10"/>
  <c r="P842" i="10"/>
  <c r="P843" i="10"/>
  <c r="P844" i="10"/>
  <c r="P845" i="10"/>
  <c r="P846" i="10"/>
  <c r="P847" i="10"/>
  <c r="P848" i="10"/>
  <c r="P849" i="10"/>
  <c r="P850" i="10"/>
  <c r="P851" i="10"/>
  <c r="P852" i="10"/>
  <c r="P853" i="10"/>
  <c r="P854" i="10"/>
  <c r="P855" i="10"/>
  <c r="P856" i="10"/>
  <c r="P857" i="10"/>
  <c r="P858" i="10"/>
  <c r="P859" i="10"/>
  <c r="P860" i="10"/>
  <c r="P861" i="10"/>
  <c r="P862" i="10"/>
  <c r="P863" i="10"/>
  <c r="P864" i="10"/>
  <c r="P865" i="10"/>
  <c r="P866" i="10"/>
  <c r="P867" i="10"/>
  <c r="P868" i="10"/>
  <c r="P869" i="10"/>
  <c r="P870" i="10"/>
  <c r="P871" i="10"/>
  <c r="P872" i="10"/>
  <c r="P873" i="10"/>
  <c r="P874" i="10"/>
  <c r="P875" i="10"/>
  <c r="P876" i="10"/>
  <c r="P877" i="10"/>
  <c r="P878" i="10"/>
  <c r="P879" i="10"/>
  <c r="P880" i="10"/>
  <c r="P881" i="10"/>
  <c r="P882" i="10"/>
  <c r="P883" i="10"/>
  <c r="P884" i="10"/>
  <c r="P885" i="10"/>
  <c r="P886" i="10"/>
  <c r="P887" i="10"/>
  <c r="P888" i="10"/>
  <c r="P889" i="10"/>
  <c r="P890" i="10"/>
  <c r="P891" i="10"/>
  <c r="P892" i="10"/>
  <c r="P893" i="10"/>
  <c r="P894" i="10"/>
  <c r="P895" i="10"/>
  <c r="P896" i="10"/>
  <c r="P897" i="10"/>
  <c r="P898" i="10"/>
  <c r="P899" i="10"/>
  <c r="P900" i="10"/>
  <c r="P901" i="10"/>
  <c r="P902" i="10"/>
  <c r="P903" i="10"/>
  <c r="P904" i="10"/>
  <c r="P905" i="10"/>
  <c r="P906" i="10"/>
  <c r="P907" i="10"/>
  <c r="P908" i="10"/>
  <c r="P909" i="10"/>
  <c r="P910" i="10"/>
  <c r="P911" i="10"/>
  <c r="P912" i="10"/>
  <c r="P913" i="10"/>
  <c r="P914" i="10"/>
  <c r="P915" i="10"/>
  <c r="P916" i="10"/>
  <c r="P917" i="10"/>
  <c r="P918" i="10"/>
  <c r="P919" i="10"/>
  <c r="P920" i="10"/>
  <c r="P921" i="10"/>
  <c r="P922" i="10"/>
  <c r="P923" i="10"/>
  <c r="P924" i="10"/>
  <c r="P925" i="10"/>
  <c r="P926" i="10"/>
  <c r="P927" i="10"/>
  <c r="P928" i="10"/>
  <c r="P929" i="10"/>
  <c r="P930" i="10"/>
  <c r="P931" i="10"/>
  <c r="P932" i="10"/>
  <c r="P933" i="10"/>
  <c r="P934" i="10"/>
  <c r="P935" i="10"/>
  <c r="P936" i="10"/>
  <c r="P937" i="10"/>
  <c r="P938" i="10"/>
  <c r="P939" i="10"/>
  <c r="P940" i="10"/>
  <c r="P941" i="10"/>
  <c r="P942" i="10"/>
  <c r="P943" i="10"/>
  <c r="P944" i="10"/>
  <c r="P945" i="10"/>
  <c r="P946" i="10"/>
  <c r="P947" i="10"/>
  <c r="P948" i="10"/>
  <c r="P949" i="10"/>
  <c r="P950" i="10"/>
  <c r="P951" i="10"/>
  <c r="P952" i="10"/>
  <c r="P953" i="10"/>
  <c r="P954" i="10"/>
  <c r="P955" i="10"/>
  <c r="P956" i="10"/>
  <c r="P957" i="10"/>
  <c r="P958" i="10"/>
  <c r="P959" i="10"/>
  <c r="P960" i="10"/>
  <c r="P961" i="10"/>
  <c r="P962" i="10"/>
  <c r="P963" i="10"/>
  <c r="P964" i="10"/>
  <c r="P965" i="10"/>
  <c r="P966" i="10"/>
  <c r="P967" i="10"/>
  <c r="P968" i="10"/>
  <c r="P969" i="10"/>
  <c r="P970" i="10"/>
  <c r="P971" i="10"/>
  <c r="P972" i="10"/>
  <c r="P973" i="10"/>
  <c r="P974" i="10"/>
  <c r="P975" i="10"/>
  <c r="P976" i="10"/>
  <c r="P977" i="10"/>
  <c r="P978" i="10"/>
  <c r="P979" i="10"/>
  <c r="P980" i="10"/>
  <c r="P981" i="10"/>
  <c r="P982" i="10"/>
  <c r="P983" i="10"/>
  <c r="P984" i="10"/>
  <c r="P985" i="10"/>
  <c r="P986" i="10"/>
  <c r="P987" i="10"/>
  <c r="P988" i="10"/>
  <c r="P989" i="10"/>
  <c r="P990" i="10"/>
  <c r="P991" i="10"/>
  <c r="P992" i="10"/>
  <c r="P993" i="10"/>
  <c r="P994" i="10"/>
  <c r="P995" i="10"/>
  <c r="P996" i="10"/>
  <c r="P997" i="10"/>
  <c r="P998" i="10"/>
  <c r="P999" i="10"/>
  <c r="P1000" i="10"/>
  <c r="P1001" i="10"/>
  <c r="P1002" i="10"/>
  <c r="P1003" i="10"/>
  <c r="P1004" i="10"/>
  <c r="P1005" i="10"/>
  <c r="P1006" i="10"/>
  <c r="P1007" i="10"/>
  <c r="P1008" i="10"/>
  <c r="P1009" i="10"/>
  <c r="P1010" i="10"/>
  <c r="P1011" i="10"/>
  <c r="P1012" i="10"/>
  <c r="P1013" i="10"/>
  <c r="P1014" i="10"/>
  <c r="P1015" i="10"/>
  <c r="P1016" i="10"/>
  <c r="P1017" i="10"/>
  <c r="P1018" i="10"/>
  <c r="P1019" i="10"/>
  <c r="P1020" i="10"/>
  <c r="P1021" i="10"/>
  <c r="P1022" i="10"/>
  <c r="P1023" i="10"/>
  <c r="P1024" i="10"/>
  <c r="P1025" i="10"/>
  <c r="P1026" i="10"/>
  <c r="P1027" i="10"/>
  <c r="P1028" i="10"/>
  <c r="P1029" i="10"/>
  <c r="P1030" i="10"/>
  <c r="P1031" i="10"/>
  <c r="P1032" i="10"/>
  <c r="P1033" i="10"/>
  <c r="P1034" i="10"/>
  <c r="P1035" i="10"/>
  <c r="P1036" i="10"/>
  <c r="P1037" i="10"/>
  <c r="P1038" i="10"/>
  <c r="P1039" i="10"/>
  <c r="P1040" i="10"/>
  <c r="P1041" i="10"/>
  <c r="P1042" i="10"/>
  <c r="P1043" i="10"/>
  <c r="P1044" i="10"/>
  <c r="P1045" i="10"/>
  <c r="P1046" i="10"/>
  <c r="P1047" i="10"/>
  <c r="P1048" i="10"/>
  <c r="P1049" i="10"/>
  <c r="P1050" i="10"/>
  <c r="P1051" i="10"/>
  <c r="P1052" i="10"/>
  <c r="P1053" i="10"/>
  <c r="P1054" i="10"/>
  <c r="P1055" i="10"/>
  <c r="P1056" i="10"/>
  <c r="P1057" i="10"/>
  <c r="P1058" i="10"/>
  <c r="P1059" i="10"/>
  <c r="P1060" i="10"/>
  <c r="P1061" i="10"/>
  <c r="P1062" i="10"/>
  <c r="P1063" i="10"/>
  <c r="P1064" i="10"/>
  <c r="P1065" i="10"/>
  <c r="P1066" i="10"/>
  <c r="P1067" i="10"/>
  <c r="P1068" i="10"/>
  <c r="P1069" i="10"/>
  <c r="P1070" i="10"/>
  <c r="P1071" i="10"/>
  <c r="P1072" i="10"/>
  <c r="P1073" i="10"/>
  <c r="P1074" i="10"/>
  <c r="P1075" i="10"/>
  <c r="P1076" i="10"/>
  <c r="P1077" i="10"/>
  <c r="P1078" i="10"/>
  <c r="P1079" i="10"/>
  <c r="P1080" i="10"/>
  <c r="P1081" i="10"/>
  <c r="P1082" i="10"/>
  <c r="P1083" i="10"/>
  <c r="P1084" i="10"/>
  <c r="P1085" i="10"/>
  <c r="P1086" i="10"/>
  <c r="P1087" i="10"/>
  <c r="P1088" i="10"/>
  <c r="P1089" i="10"/>
  <c r="P1090" i="10"/>
  <c r="P1091" i="10"/>
  <c r="P1092" i="10"/>
  <c r="P1093" i="10"/>
  <c r="P1094" i="10"/>
  <c r="P1095" i="10"/>
  <c r="P1096" i="10"/>
  <c r="P1097" i="10"/>
  <c r="P1098" i="10"/>
  <c r="P1099" i="10"/>
  <c r="P1100" i="10"/>
  <c r="P1101" i="10"/>
  <c r="P1102" i="10"/>
  <c r="P1103" i="10"/>
  <c r="P1104" i="10"/>
  <c r="P1105" i="10"/>
  <c r="P1106" i="10"/>
  <c r="P1107" i="10"/>
  <c r="P1108" i="10"/>
  <c r="P1109" i="10"/>
  <c r="P1110" i="10"/>
  <c r="P1111" i="10"/>
  <c r="P1112" i="10"/>
  <c r="P1113" i="10"/>
  <c r="P1114" i="10"/>
  <c r="P1115" i="10"/>
  <c r="P1116" i="10"/>
  <c r="P1117" i="10"/>
  <c r="P1118" i="10"/>
  <c r="P1119" i="10"/>
  <c r="P1120" i="10"/>
  <c r="P1121" i="10"/>
  <c r="P1122" i="10"/>
  <c r="P1123" i="10"/>
  <c r="P1124" i="10"/>
  <c r="P1125" i="10"/>
  <c r="P1126" i="10"/>
  <c r="P1127" i="10"/>
  <c r="P1128" i="10"/>
  <c r="P1129" i="10"/>
  <c r="P1130" i="10"/>
  <c r="P1131" i="10"/>
  <c r="P1132" i="10"/>
  <c r="P1133" i="10"/>
  <c r="P1134" i="10"/>
  <c r="P1135" i="10"/>
  <c r="P1136" i="10"/>
  <c r="P1137" i="10"/>
  <c r="P1138" i="10"/>
  <c r="P1139" i="10"/>
  <c r="P1140" i="10"/>
  <c r="P1141" i="10"/>
  <c r="P1142" i="10"/>
  <c r="P1143" i="10"/>
  <c r="P1144" i="10"/>
  <c r="P1145" i="10"/>
  <c r="P9" i="10"/>
  <c r="D10" i="9" l="1"/>
  <c r="I10" i="9"/>
  <c r="J10" i="9"/>
  <c r="K10" i="9"/>
  <c r="L10" i="9"/>
  <c r="M10" i="9"/>
  <c r="O10" i="9"/>
  <c r="T10" i="9"/>
  <c r="W10" i="9" s="1"/>
  <c r="X10" i="9" s="1"/>
  <c r="U10" i="9"/>
  <c r="V10" i="9"/>
  <c r="AA10" i="9"/>
  <c r="D11" i="9"/>
  <c r="I11" i="9"/>
  <c r="J11" i="9"/>
  <c r="K11" i="9"/>
  <c r="L11" i="9"/>
  <c r="M11" i="9"/>
  <c r="O11" i="9"/>
  <c r="T11" i="9"/>
  <c r="U11" i="9"/>
  <c r="V11" i="9"/>
  <c r="W11" i="9"/>
  <c r="X11" i="9"/>
  <c r="Z11" i="9"/>
  <c r="AA11" i="9"/>
  <c r="D12" i="9"/>
  <c r="I12" i="9"/>
  <c r="J12" i="9"/>
  <c r="K12" i="9"/>
  <c r="L12" i="9"/>
  <c r="M12" i="9"/>
  <c r="O12" i="9"/>
  <c r="T12" i="9"/>
  <c r="U12" i="9"/>
  <c r="V12" i="9"/>
  <c r="W12" i="9"/>
  <c r="X12" i="9"/>
  <c r="Z12" i="9"/>
  <c r="AA12" i="9"/>
  <c r="D13" i="9"/>
  <c r="I13" i="9"/>
  <c r="J13" i="9"/>
  <c r="K13" i="9"/>
  <c r="L13" i="9"/>
  <c r="M13" i="9"/>
  <c r="O13" i="9"/>
  <c r="T13" i="9"/>
  <c r="U13" i="9"/>
  <c r="V13" i="9"/>
  <c r="W13" i="9"/>
  <c r="X13" i="9"/>
  <c r="Z13" i="9"/>
  <c r="AA13" i="9"/>
  <c r="D14" i="9"/>
  <c r="I14" i="9"/>
  <c r="J14" i="9"/>
  <c r="K14" i="9"/>
  <c r="L14" i="9"/>
  <c r="M14" i="9"/>
  <c r="O14" i="9"/>
  <c r="T14" i="9"/>
  <c r="U14" i="9"/>
  <c r="V14" i="9"/>
  <c r="W14" i="9"/>
  <c r="X14" i="9"/>
  <c r="Z14" i="9"/>
  <c r="AA14" i="9"/>
  <c r="D15" i="9"/>
  <c r="I15" i="9"/>
  <c r="J15" i="9"/>
  <c r="K15" i="9"/>
  <c r="L15" i="9"/>
  <c r="M15" i="9"/>
  <c r="O15" i="9"/>
  <c r="T15" i="9"/>
  <c r="U15" i="9"/>
  <c r="V15" i="9"/>
  <c r="W15" i="9"/>
  <c r="X15" i="9"/>
  <c r="Z15" i="9"/>
  <c r="AA15" i="9"/>
  <c r="D16" i="9"/>
  <c r="I16" i="9"/>
  <c r="J16" i="9"/>
  <c r="K16" i="9"/>
  <c r="L16" i="9"/>
  <c r="M16" i="9"/>
  <c r="O16" i="9"/>
  <c r="T16" i="9"/>
  <c r="U16" i="9"/>
  <c r="V16" i="9"/>
  <c r="W16" i="9"/>
  <c r="X16" i="9"/>
  <c r="Z16" i="9"/>
  <c r="AA16" i="9"/>
  <c r="D17" i="9"/>
  <c r="I17" i="9"/>
  <c r="J17" i="9"/>
  <c r="K17" i="9"/>
  <c r="L17" i="9"/>
  <c r="M17" i="9"/>
  <c r="O17" i="9"/>
  <c r="T17" i="9"/>
  <c r="U17" i="9"/>
  <c r="V17" i="9"/>
  <c r="W17" i="9"/>
  <c r="X17" i="9"/>
  <c r="Z17" i="9"/>
  <c r="AA17" i="9"/>
  <c r="D18" i="9"/>
  <c r="I18" i="9"/>
  <c r="J18" i="9"/>
  <c r="K18" i="9"/>
  <c r="L18" i="9"/>
  <c r="M18" i="9"/>
  <c r="O18" i="9"/>
  <c r="T18" i="9"/>
  <c r="U18" i="9"/>
  <c r="V18" i="9"/>
  <c r="W18" i="9"/>
  <c r="X18" i="9"/>
  <c r="Z18" i="9"/>
  <c r="AA18" i="9"/>
  <c r="D19" i="9"/>
  <c r="I19" i="9"/>
  <c r="J19" i="9"/>
  <c r="K19" i="9"/>
  <c r="L19" i="9"/>
  <c r="M19" i="9"/>
  <c r="O19" i="9"/>
  <c r="T19" i="9"/>
  <c r="U19" i="9"/>
  <c r="V19" i="9"/>
  <c r="W19" i="9"/>
  <c r="X19" i="9"/>
  <c r="Z19" i="9"/>
  <c r="AA19" i="9"/>
  <c r="D20" i="9"/>
  <c r="I20" i="9"/>
  <c r="J20" i="9"/>
  <c r="K20" i="9"/>
  <c r="L20" i="9"/>
  <c r="M20" i="9"/>
  <c r="O20" i="9"/>
  <c r="T20" i="9"/>
  <c r="U20" i="9"/>
  <c r="V20" i="9"/>
  <c r="W20" i="9"/>
  <c r="X20" i="9"/>
  <c r="Z20" i="9"/>
  <c r="AA20" i="9"/>
  <c r="D21" i="9"/>
  <c r="I21" i="9"/>
  <c r="J21" i="9"/>
  <c r="K21" i="9"/>
  <c r="L21" i="9"/>
  <c r="M21" i="9"/>
  <c r="O21" i="9"/>
  <c r="T21" i="9"/>
  <c r="U21" i="9"/>
  <c r="V21" i="9"/>
  <c r="W21" i="9"/>
  <c r="X21" i="9"/>
  <c r="Z21" i="9"/>
  <c r="AA21" i="9"/>
  <c r="D22" i="9"/>
  <c r="I22" i="9"/>
  <c r="J22" i="9"/>
  <c r="K22" i="9"/>
  <c r="L22" i="9"/>
  <c r="M22" i="9"/>
  <c r="O22" i="9"/>
  <c r="T22" i="9"/>
  <c r="U22" i="9"/>
  <c r="V22" i="9"/>
  <c r="W22" i="9"/>
  <c r="X22" i="9"/>
  <c r="Z22" i="9"/>
  <c r="AA22" i="9"/>
  <c r="D23" i="9"/>
  <c r="I23" i="9"/>
  <c r="J23" i="9"/>
  <c r="K23" i="9"/>
  <c r="L23" i="9"/>
  <c r="M23" i="9"/>
  <c r="O23" i="9"/>
  <c r="T23" i="9"/>
  <c r="U23" i="9"/>
  <c r="V23" i="9"/>
  <c r="W23" i="9"/>
  <c r="X23" i="9"/>
  <c r="Z23" i="9"/>
  <c r="AA23" i="9"/>
  <c r="D24" i="9"/>
  <c r="I24" i="9"/>
  <c r="J24" i="9"/>
  <c r="K24" i="9"/>
  <c r="L24" i="9"/>
  <c r="M24" i="9"/>
  <c r="O24" i="9"/>
  <c r="T24" i="9"/>
  <c r="U24" i="9"/>
  <c r="V24" i="9"/>
  <c r="W24" i="9"/>
  <c r="X24" i="9"/>
  <c r="Z24" i="9"/>
  <c r="AA24" i="9"/>
  <c r="D25" i="9"/>
  <c r="I25" i="9"/>
  <c r="J25" i="9"/>
  <c r="K25" i="9"/>
  <c r="L25" i="9"/>
  <c r="M25" i="9"/>
  <c r="O25" i="9"/>
  <c r="T25" i="9"/>
  <c r="U25" i="9"/>
  <c r="V25" i="9"/>
  <c r="W25" i="9"/>
  <c r="X25" i="9"/>
  <c r="Z25" i="9"/>
  <c r="AA25" i="9"/>
  <c r="D26" i="9"/>
  <c r="I26" i="9"/>
  <c r="J26" i="9"/>
  <c r="K26" i="9"/>
  <c r="L26" i="9"/>
  <c r="M26" i="9"/>
  <c r="O26" i="9"/>
  <c r="T26" i="9"/>
  <c r="U26" i="9"/>
  <c r="V26" i="9"/>
  <c r="W26" i="9"/>
  <c r="X26" i="9"/>
  <c r="Z26" i="9"/>
  <c r="AA26" i="9"/>
  <c r="D27" i="9"/>
  <c r="I27" i="9"/>
  <c r="J27" i="9"/>
  <c r="K27" i="9"/>
  <c r="L27" i="9"/>
  <c r="M27" i="9"/>
  <c r="O27" i="9"/>
  <c r="T27" i="9"/>
  <c r="U27" i="9"/>
  <c r="V27" i="9"/>
  <c r="W27" i="9"/>
  <c r="X27" i="9"/>
  <c r="Z27" i="9"/>
  <c r="AA27" i="9"/>
  <c r="D28" i="9"/>
  <c r="I28" i="9"/>
  <c r="J28" i="9"/>
  <c r="K28" i="9"/>
  <c r="L28" i="9"/>
  <c r="M28" i="9"/>
  <c r="O28" i="9"/>
  <c r="T28" i="9"/>
  <c r="U28" i="9"/>
  <c r="V28" i="9"/>
  <c r="W28" i="9"/>
  <c r="X28" i="9"/>
  <c r="Z28" i="9"/>
  <c r="AA28" i="9"/>
  <c r="D29" i="9"/>
  <c r="I29" i="9"/>
  <c r="J29" i="9"/>
  <c r="K29" i="9"/>
  <c r="L29" i="9"/>
  <c r="M29" i="9"/>
  <c r="O29" i="9"/>
  <c r="T29" i="9"/>
  <c r="U29" i="9"/>
  <c r="V29" i="9"/>
  <c r="W29" i="9"/>
  <c r="X29" i="9"/>
  <c r="Z29" i="9"/>
  <c r="AA29" i="9"/>
  <c r="D30" i="9"/>
  <c r="I30" i="9"/>
  <c r="J30" i="9"/>
  <c r="K30" i="9"/>
  <c r="L30" i="9"/>
  <c r="M30" i="9"/>
  <c r="O30" i="9"/>
  <c r="T30" i="9"/>
  <c r="U30" i="9"/>
  <c r="V30" i="9"/>
  <c r="W30" i="9"/>
  <c r="X30" i="9"/>
  <c r="Z30" i="9"/>
  <c r="AA30" i="9"/>
  <c r="D31" i="9"/>
  <c r="I31" i="9"/>
  <c r="J31" i="9"/>
  <c r="K31" i="9"/>
  <c r="L31" i="9"/>
  <c r="M31" i="9"/>
  <c r="O31" i="9"/>
  <c r="T31" i="9"/>
  <c r="U31" i="9"/>
  <c r="V31" i="9"/>
  <c r="W31" i="9"/>
  <c r="X31" i="9"/>
  <c r="Z31" i="9"/>
  <c r="AA31" i="9"/>
  <c r="D32" i="9"/>
  <c r="I32" i="9"/>
  <c r="J32" i="9"/>
  <c r="K32" i="9"/>
  <c r="L32" i="9"/>
  <c r="M32" i="9"/>
  <c r="O32" i="9"/>
  <c r="T32" i="9"/>
  <c r="U32" i="9"/>
  <c r="V32" i="9"/>
  <c r="W32" i="9"/>
  <c r="X32" i="9"/>
  <c r="Z32" i="9"/>
  <c r="AA32" i="9"/>
  <c r="D33" i="9"/>
  <c r="I33" i="9"/>
  <c r="J33" i="9"/>
  <c r="K33" i="9"/>
  <c r="L33" i="9"/>
  <c r="M33" i="9"/>
  <c r="O33" i="9"/>
  <c r="T33" i="9"/>
  <c r="U33" i="9"/>
  <c r="V33" i="9"/>
  <c r="W33" i="9"/>
  <c r="X33" i="9"/>
  <c r="Z33" i="9"/>
  <c r="AA33" i="9"/>
  <c r="D34" i="9"/>
  <c r="I34" i="9"/>
  <c r="J34" i="9"/>
  <c r="K34" i="9"/>
  <c r="L34" i="9"/>
  <c r="M34" i="9"/>
  <c r="O34" i="9"/>
  <c r="T34" i="9"/>
  <c r="U34" i="9"/>
  <c r="V34" i="9"/>
  <c r="W34" i="9"/>
  <c r="X34" i="9"/>
  <c r="Z34" i="9"/>
  <c r="AA34" i="9"/>
  <c r="D35" i="9"/>
  <c r="I35" i="9"/>
  <c r="J35" i="9"/>
  <c r="K35" i="9"/>
  <c r="L35" i="9"/>
  <c r="M35" i="9"/>
  <c r="O35" i="9"/>
  <c r="T35" i="9"/>
  <c r="U35" i="9"/>
  <c r="V35" i="9"/>
  <c r="W35" i="9"/>
  <c r="X35" i="9"/>
  <c r="Z35" i="9"/>
  <c r="AA35" i="9"/>
  <c r="D36" i="9"/>
  <c r="I36" i="9"/>
  <c r="J36" i="9"/>
  <c r="K36" i="9"/>
  <c r="L36" i="9"/>
  <c r="M36" i="9"/>
  <c r="O36" i="9"/>
  <c r="T36" i="9"/>
  <c r="U36" i="9"/>
  <c r="V36" i="9"/>
  <c r="W36" i="9"/>
  <c r="X36" i="9"/>
  <c r="Z36" i="9"/>
  <c r="AA36" i="9"/>
  <c r="D37" i="9"/>
  <c r="I37" i="9"/>
  <c r="J37" i="9"/>
  <c r="K37" i="9"/>
  <c r="L37" i="9"/>
  <c r="M37" i="9"/>
  <c r="O37" i="9"/>
  <c r="T37" i="9"/>
  <c r="U37" i="9"/>
  <c r="V37" i="9"/>
  <c r="W37" i="9"/>
  <c r="X37" i="9"/>
  <c r="Z37" i="9"/>
  <c r="AA37" i="9"/>
  <c r="D38" i="9"/>
  <c r="I38" i="9"/>
  <c r="J38" i="9"/>
  <c r="K38" i="9"/>
  <c r="L38" i="9"/>
  <c r="M38" i="9"/>
  <c r="O38" i="9"/>
  <c r="T38" i="9"/>
  <c r="U38" i="9"/>
  <c r="V38" i="9"/>
  <c r="W38" i="9"/>
  <c r="X38" i="9"/>
  <c r="Z38" i="9"/>
  <c r="AA38" i="9"/>
  <c r="D39" i="9"/>
  <c r="I39" i="9"/>
  <c r="J39" i="9"/>
  <c r="K39" i="9"/>
  <c r="L39" i="9"/>
  <c r="M39" i="9"/>
  <c r="O39" i="9"/>
  <c r="T39" i="9"/>
  <c r="U39" i="9"/>
  <c r="V39" i="9"/>
  <c r="W39" i="9"/>
  <c r="X39" i="9"/>
  <c r="Z39" i="9"/>
  <c r="AA39" i="9"/>
  <c r="D40" i="9"/>
  <c r="I40" i="9"/>
  <c r="J40" i="9"/>
  <c r="K40" i="9"/>
  <c r="L40" i="9"/>
  <c r="M40" i="9"/>
  <c r="O40" i="9"/>
  <c r="T40" i="9"/>
  <c r="U40" i="9"/>
  <c r="V40" i="9"/>
  <c r="W40" i="9"/>
  <c r="X40" i="9"/>
  <c r="Z40" i="9"/>
  <c r="AA40" i="9"/>
  <c r="D41" i="9"/>
  <c r="I41" i="9"/>
  <c r="J41" i="9"/>
  <c r="K41" i="9"/>
  <c r="L41" i="9"/>
  <c r="M41" i="9"/>
  <c r="O41" i="9"/>
  <c r="T41" i="9"/>
  <c r="U41" i="9"/>
  <c r="V41" i="9"/>
  <c r="W41" i="9"/>
  <c r="X41" i="9"/>
  <c r="Z41" i="9"/>
  <c r="AA41" i="9"/>
  <c r="D42" i="9"/>
  <c r="I42" i="9"/>
  <c r="J42" i="9"/>
  <c r="K42" i="9"/>
  <c r="L42" i="9"/>
  <c r="M42" i="9"/>
  <c r="O42" i="9"/>
  <c r="T42" i="9"/>
  <c r="U42" i="9"/>
  <c r="V42" i="9"/>
  <c r="W42" i="9"/>
  <c r="X42" i="9"/>
  <c r="Z42" i="9"/>
  <c r="AA42" i="9"/>
  <c r="D43" i="9"/>
  <c r="I43" i="9"/>
  <c r="J43" i="9"/>
  <c r="K43" i="9"/>
  <c r="L43" i="9"/>
  <c r="M43" i="9"/>
  <c r="O43" i="9"/>
  <c r="T43" i="9"/>
  <c r="U43" i="9"/>
  <c r="V43" i="9"/>
  <c r="W43" i="9"/>
  <c r="X43" i="9"/>
  <c r="Z43" i="9"/>
  <c r="AA43" i="9"/>
  <c r="D44" i="9"/>
  <c r="I44" i="9"/>
  <c r="J44" i="9"/>
  <c r="K44" i="9"/>
  <c r="L44" i="9"/>
  <c r="M44" i="9"/>
  <c r="O44" i="9"/>
  <c r="T44" i="9"/>
  <c r="U44" i="9"/>
  <c r="V44" i="9"/>
  <c r="W44" i="9"/>
  <c r="X44" i="9"/>
  <c r="Z44" i="9"/>
  <c r="AA44" i="9"/>
  <c r="D45" i="9"/>
  <c r="I45" i="9"/>
  <c r="J45" i="9"/>
  <c r="K45" i="9"/>
  <c r="L45" i="9"/>
  <c r="M45" i="9"/>
  <c r="O45" i="9"/>
  <c r="T45" i="9"/>
  <c r="U45" i="9"/>
  <c r="V45" i="9"/>
  <c r="W45" i="9"/>
  <c r="X45" i="9"/>
  <c r="Z45" i="9"/>
  <c r="AA45" i="9"/>
  <c r="D46" i="9"/>
  <c r="I46" i="9"/>
  <c r="J46" i="9"/>
  <c r="K46" i="9"/>
  <c r="L46" i="9"/>
  <c r="M46" i="9"/>
  <c r="O46" i="9"/>
  <c r="T46" i="9"/>
  <c r="U46" i="9"/>
  <c r="V46" i="9"/>
  <c r="W46" i="9"/>
  <c r="X46" i="9"/>
  <c r="Z46" i="9"/>
  <c r="AA46" i="9"/>
  <c r="D47" i="9"/>
  <c r="I47" i="9"/>
  <c r="J47" i="9"/>
  <c r="K47" i="9"/>
  <c r="L47" i="9"/>
  <c r="M47" i="9"/>
  <c r="O47" i="9"/>
  <c r="T47" i="9"/>
  <c r="U47" i="9"/>
  <c r="V47" i="9"/>
  <c r="W47" i="9"/>
  <c r="X47" i="9"/>
  <c r="Z47" i="9"/>
  <c r="AA47" i="9"/>
  <c r="D48" i="9"/>
  <c r="I48" i="9"/>
  <c r="J48" i="9"/>
  <c r="K48" i="9"/>
  <c r="L48" i="9"/>
  <c r="M48" i="9"/>
  <c r="O48" i="9"/>
  <c r="T48" i="9"/>
  <c r="U48" i="9"/>
  <c r="V48" i="9"/>
  <c r="W48" i="9"/>
  <c r="X48" i="9"/>
  <c r="Z48" i="9"/>
  <c r="AA48" i="9"/>
  <c r="D49" i="9"/>
  <c r="I49" i="9"/>
  <c r="J49" i="9"/>
  <c r="K49" i="9"/>
  <c r="L49" i="9"/>
  <c r="M49" i="9"/>
  <c r="O49" i="9"/>
  <c r="T49" i="9"/>
  <c r="U49" i="9"/>
  <c r="V49" i="9"/>
  <c r="W49" i="9"/>
  <c r="X49" i="9"/>
  <c r="Z49" i="9"/>
  <c r="AA49" i="9"/>
  <c r="D50" i="9"/>
  <c r="I50" i="9"/>
  <c r="J50" i="9"/>
  <c r="K50" i="9"/>
  <c r="L50" i="9"/>
  <c r="M50" i="9"/>
  <c r="O50" i="9"/>
  <c r="T50" i="9"/>
  <c r="U50" i="9"/>
  <c r="V50" i="9"/>
  <c r="W50" i="9"/>
  <c r="X50" i="9"/>
  <c r="Z50" i="9"/>
  <c r="AA50" i="9"/>
  <c r="D51" i="9"/>
  <c r="I51" i="9"/>
  <c r="J51" i="9"/>
  <c r="K51" i="9"/>
  <c r="L51" i="9"/>
  <c r="M51" i="9"/>
  <c r="O51" i="9"/>
  <c r="T51" i="9"/>
  <c r="U51" i="9"/>
  <c r="V51" i="9"/>
  <c r="W51" i="9"/>
  <c r="X51" i="9"/>
  <c r="Z51" i="9"/>
  <c r="AA51" i="9"/>
  <c r="D52" i="9"/>
  <c r="I52" i="9"/>
  <c r="J52" i="9"/>
  <c r="K52" i="9"/>
  <c r="L52" i="9"/>
  <c r="M52" i="9"/>
  <c r="O52" i="9"/>
  <c r="T52" i="9"/>
  <c r="U52" i="9"/>
  <c r="V52" i="9"/>
  <c r="W52" i="9"/>
  <c r="X52" i="9"/>
  <c r="Z52" i="9"/>
  <c r="AA52" i="9"/>
  <c r="D53" i="9"/>
  <c r="I53" i="9"/>
  <c r="J53" i="9"/>
  <c r="K53" i="9"/>
  <c r="L53" i="9"/>
  <c r="M53" i="9"/>
  <c r="O53" i="9"/>
  <c r="T53" i="9"/>
  <c r="U53" i="9"/>
  <c r="V53" i="9"/>
  <c r="W53" i="9"/>
  <c r="X53" i="9"/>
  <c r="Z53" i="9"/>
  <c r="AA53" i="9"/>
  <c r="D54" i="9"/>
  <c r="I54" i="9"/>
  <c r="J54" i="9"/>
  <c r="K54" i="9"/>
  <c r="L54" i="9"/>
  <c r="M54" i="9"/>
  <c r="O54" i="9"/>
  <c r="T54" i="9"/>
  <c r="U54" i="9"/>
  <c r="V54" i="9"/>
  <c r="W54" i="9"/>
  <c r="X54" i="9"/>
  <c r="Z54" i="9"/>
  <c r="AA54" i="9"/>
  <c r="D55" i="9"/>
  <c r="I55" i="9"/>
  <c r="J55" i="9"/>
  <c r="K55" i="9"/>
  <c r="L55" i="9"/>
  <c r="M55" i="9"/>
  <c r="O55" i="9"/>
  <c r="T55" i="9"/>
  <c r="U55" i="9"/>
  <c r="V55" i="9"/>
  <c r="W55" i="9"/>
  <c r="X55" i="9"/>
  <c r="Z55" i="9"/>
  <c r="AA55" i="9"/>
  <c r="D56" i="9"/>
  <c r="I56" i="9"/>
  <c r="J56" i="9"/>
  <c r="K56" i="9"/>
  <c r="L56" i="9"/>
  <c r="M56" i="9"/>
  <c r="O56" i="9"/>
  <c r="T56" i="9"/>
  <c r="U56" i="9"/>
  <c r="V56" i="9"/>
  <c r="W56" i="9"/>
  <c r="X56" i="9"/>
  <c r="Z56" i="9"/>
  <c r="AA56" i="9"/>
  <c r="D57" i="9"/>
  <c r="I57" i="9"/>
  <c r="J57" i="9"/>
  <c r="K57" i="9"/>
  <c r="L57" i="9"/>
  <c r="M57" i="9"/>
  <c r="O57" i="9"/>
  <c r="T57" i="9"/>
  <c r="U57" i="9"/>
  <c r="V57" i="9"/>
  <c r="W57" i="9"/>
  <c r="X57" i="9"/>
  <c r="Z57" i="9"/>
  <c r="AA57" i="9"/>
  <c r="D58" i="9"/>
  <c r="I58" i="9"/>
  <c r="J58" i="9"/>
  <c r="K58" i="9"/>
  <c r="L58" i="9"/>
  <c r="M58" i="9"/>
  <c r="O58" i="9"/>
  <c r="T58" i="9"/>
  <c r="U58" i="9"/>
  <c r="V58" i="9"/>
  <c r="W58" i="9"/>
  <c r="X58" i="9"/>
  <c r="Z58" i="9"/>
  <c r="AA58" i="9"/>
  <c r="D59" i="9"/>
  <c r="I59" i="9"/>
  <c r="J59" i="9"/>
  <c r="K59" i="9"/>
  <c r="L59" i="9"/>
  <c r="M59" i="9"/>
  <c r="O59" i="9"/>
  <c r="T59" i="9"/>
  <c r="U59" i="9"/>
  <c r="V59" i="9"/>
  <c r="W59" i="9"/>
  <c r="X59" i="9"/>
  <c r="Z59" i="9"/>
  <c r="AA59" i="9"/>
  <c r="D60" i="9"/>
  <c r="I60" i="9"/>
  <c r="J60" i="9"/>
  <c r="K60" i="9"/>
  <c r="L60" i="9"/>
  <c r="M60" i="9"/>
  <c r="O60" i="9"/>
  <c r="T60" i="9"/>
  <c r="U60" i="9"/>
  <c r="V60" i="9"/>
  <c r="W60" i="9"/>
  <c r="X60" i="9"/>
  <c r="Z60" i="9"/>
  <c r="AA60" i="9"/>
  <c r="D61" i="9"/>
  <c r="I61" i="9"/>
  <c r="J61" i="9"/>
  <c r="K61" i="9"/>
  <c r="L61" i="9"/>
  <c r="M61" i="9"/>
  <c r="O61" i="9"/>
  <c r="T61" i="9"/>
  <c r="U61" i="9"/>
  <c r="V61" i="9"/>
  <c r="W61" i="9"/>
  <c r="X61" i="9"/>
  <c r="Z61" i="9"/>
  <c r="AA61" i="9"/>
  <c r="D62" i="9"/>
  <c r="I62" i="9"/>
  <c r="J62" i="9"/>
  <c r="K62" i="9"/>
  <c r="L62" i="9"/>
  <c r="M62" i="9"/>
  <c r="O62" i="9"/>
  <c r="T62" i="9"/>
  <c r="U62" i="9"/>
  <c r="V62" i="9"/>
  <c r="W62" i="9"/>
  <c r="X62" i="9"/>
  <c r="Z62" i="9"/>
  <c r="AA62" i="9"/>
  <c r="D63" i="9"/>
  <c r="I63" i="9"/>
  <c r="J63" i="9"/>
  <c r="K63" i="9"/>
  <c r="L63" i="9"/>
  <c r="M63" i="9"/>
  <c r="O63" i="9"/>
  <c r="T63" i="9"/>
  <c r="U63" i="9"/>
  <c r="V63" i="9"/>
  <c r="W63" i="9"/>
  <c r="X63" i="9"/>
  <c r="Z63" i="9"/>
  <c r="AA63" i="9"/>
  <c r="D64" i="9"/>
  <c r="I64" i="9"/>
  <c r="J64" i="9"/>
  <c r="K64" i="9"/>
  <c r="L64" i="9"/>
  <c r="M64" i="9"/>
  <c r="O64" i="9"/>
  <c r="T64" i="9"/>
  <c r="U64" i="9"/>
  <c r="V64" i="9"/>
  <c r="W64" i="9"/>
  <c r="X64" i="9"/>
  <c r="Z64" i="9"/>
  <c r="AA64" i="9"/>
  <c r="D65" i="9"/>
  <c r="I65" i="9"/>
  <c r="J65" i="9"/>
  <c r="K65" i="9"/>
  <c r="L65" i="9"/>
  <c r="M65" i="9"/>
  <c r="O65" i="9"/>
  <c r="T65" i="9"/>
  <c r="U65" i="9"/>
  <c r="V65" i="9"/>
  <c r="W65" i="9"/>
  <c r="X65" i="9"/>
  <c r="Z65" i="9"/>
  <c r="AA65" i="9"/>
  <c r="D66" i="9"/>
  <c r="I66" i="9"/>
  <c r="J66" i="9"/>
  <c r="K66" i="9"/>
  <c r="L66" i="9"/>
  <c r="M66" i="9"/>
  <c r="O66" i="9"/>
  <c r="T66" i="9"/>
  <c r="U66" i="9"/>
  <c r="V66" i="9"/>
  <c r="W66" i="9"/>
  <c r="X66" i="9"/>
  <c r="Z66" i="9"/>
  <c r="AA66" i="9"/>
  <c r="D67" i="9"/>
  <c r="I67" i="9"/>
  <c r="J67" i="9"/>
  <c r="K67" i="9"/>
  <c r="L67" i="9"/>
  <c r="M67" i="9"/>
  <c r="O67" i="9"/>
  <c r="T67" i="9"/>
  <c r="U67" i="9"/>
  <c r="V67" i="9"/>
  <c r="W67" i="9"/>
  <c r="X67" i="9"/>
  <c r="Z67" i="9"/>
  <c r="AA67" i="9"/>
  <c r="D68" i="9"/>
  <c r="I68" i="9"/>
  <c r="J68" i="9"/>
  <c r="K68" i="9"/>
  <c r="L68" i="9"/>
  <c r="M68" i="9"/>
  <c r="O68" i="9"/>
  <c r="T68" i="9"/>
  <c r="U68" i="9"/>
  <c r="V68" i="9"/>
  <c r="W68" i="9"/>
  <c r="X68" i="9"/>
  <c r="Z68" i="9"/>
  <c r="AA68" i="9"/>
  <c r="D69" i="9"/>
  <c r="I69" i="9"/>
  <c r="J69" i="9"/>
  <c r="K69" i="9"/>
  <c r="L69" i="9"/>
  <c r="M69" i="9"/>
  <c r="O69" i="9"/>
  <c r="T69" i="9"/>
  <c r="U69" i="9"/>
  <c r="V69" i="9"/>
  <c r="W69" i="9"/>
  <c r="X69" i="9"/>
  <c r="Z69" i="9"/>
  <c r="AA69" i="9"/>
  <c r="D70" i="9"/>
  <c r="I70" i="9"/>
  <c r="J70" i="9"/>
  <c r="K70" i="9"/>
  <c r="L70" i="9"/>
  <c r="M70" i="9"/>
  <c r="O70" i="9"/>
  <c r="T70" i="9"/>
  <c r="U70" i="9"/>
  <c r="V70" i="9"/>
  <c r="W70" i="9"/>
  <c r="X70" i="9"/>
  <c r="Z70" i="9"/>
  <c r="AA70" i="9"/>
  <c r="D71" i="9"/>
  <c r="I71" i="9"/>
  <c r="J71" i="9"/>
  <c r="K71" i="9"/>
  <c r="L71" i="9"/>
  <c r="M71" i="9"/>
  <c r="O71" i="9"/>
  <c r="T71" i="9"/>
  <c r="U71" i="9"/>
  <c r="V71" i="9"/>
  <c r="W71" i="9"/>
  <c r="X71" i="9"/>
  <c r="Z71" i="9"/>
  <c r="AA71" i="9"/>
  <c r="D72" i="9"/>
  <c r="I72" i="9"/>
  <c r="J72" i="9"/>
  <c r="K72" i="9"/>
  <c r="L72" i="9"/>
  <c r="M72" i="9"/>
  <c r="O72" i="9"/>
  <c r="T72" i="9"/>
  <c r="U72" i="9"/>
  <c r="V72" i="9"/>
  <c r="W72" i="9"/>
  <c r="X72" i="9"/>
  <c r="Z72" i="9"/>
  <c r="AA72" i="9"/>
  <c r="D73" i="9"/>
  <c r="I73" i="9"/>
  <c r="J73" i="9"/>
  <c r="K73" i="9"/>
  <c r="L73" i="9"/>
  <c r="M73" i="9"/>
  <c r="O73" i="9"/>
  <c r="T73" i="9"/>
  <c r="U73" i="9"/>
  <c r="V73" i="9"/>
  <c r="W73" i="9"/>
  <c r="X73" i="9"/>
  <c r="Z73" i="9"/>
  <c r="AA73" i="9"/>
  <c r="D74" i="9"/>
  <c r="I74" i="9"/>
  <c r="J74" i="9"/>
  <c r="K74" i="9"/>
  <c r="L74" i="9"/>
  <c r="M74" i="9"/>
  <c r="O74" i="9"/>
  <c r="T74" i="9"/>
  <c r="U74" i="9"/>
  <c r="V74" i="9"/>
  <c r="W74" i="9"/>
  <c r="X74" i="9"/>
  <c r="Z74" i="9"/>
  <c r="AA74" i="9"/>
  <c r="D75" i="9"/>
  <c r="I75" i="9"/>
  <c r="J75" i="9"/>
  <c r="K75" i="9"/>
  <c r="L75" i="9"/>
  <c r="M75" i="9"/>
  <c r="O75" i="9"/>
  <c r="T75" i="9"/>
  <c r="U75" i="9"/>
  <c r="V75" i="9"/>
  <c r="W75" i="9"/>
  <c r="X75" i="9"/>
  <c r="Z75" i="9"/>
  <c r="AA75" i="9"/>
  <c r="D76" i="9"/>
  <c r="I76" i="9"/>
  <c r="J76" i="9"/>
  <c r="K76" i="9"/>
  <c r="L76" i="9"/>
  <c r="M76" i="9"/>
  <c r="O76" i="9"/>
  <c r="T76" i="9"/>
  <c r="U76" i="9"/>
  <c r="V76" i="9"/>
  <c r="W76" i="9"/>
  <c r="X76" i="9"/>
  <c r="Z76" i="9"/>
  <c r="AA76" i="9"/>
  <c r="D77" i="9"/>
  <c r="I77" i="9"/>
  <c r="J77" i="9"/>
  <c r="K77" i="9"/>
  <c r="L77" i="9"/>
  <c r="M77" i="9"/>
  <c r="O77" i="9"/>
  <c r="T77" i="9"/>
  <c r="U77" i="9"/>
  <c r="V77" i="9"/>
  <c r="W77" i="9"/>
  <c r="X77" i="9"/>
  <c r="Z77" i="9"/>
  <c r="AA77" i="9"/>
  <c r="D78" i="9"/>
  <c r="I78" i="9"/>
  <c r="J78" i="9"/>
  <c r="K78" i="9"/>
  <c r="L78" i="9"/>
  <c r="M78" i="9"/>
  <c r="O78" i="9"/>
  <c r="T78" i="9"/>
  <c r="U78" i="9"/>
  <c r="V78" i="9"/>
  <c r="W78" i="9"/>
  <c r="X78" i="9"/>
  <c r="Z78" i="9"/>
  <c r="AA78" i="9"/>
  <c r="D79" i="9"/>
  <c r="I79" i="9"/>
  <c r="J79" i="9"/>
  <c r="K79" i="9"/>
  <c r="L79" i="9"/>
  <c r="M79" i="9"/>
  <c r="O79" i="9"/>
  <c r="T79" i="9"/>
  <c r="U79" i="9"/>
  <c r="V79" i="9"/>
  <c r="W79" i="9"/>
  <c r="X79" i="9"/>
  <c r="Z79" i="9"/>
  <c r="AA79" i="9"/>
  <c r="D80" i="9"/>
  <c r="I80" i="9"/>
  <c r="J80" i="9"/>
  <c r="K80" i="9"/>
  <c r="L80" i="9"/>
  <c r="M80" i="9"/>
  <c r="O80" i="9"/>
  <c r="T80" i="9"/>
  <c r="U80" i="9"/>
  <c r="V80" i="9"/>
  <c r="W80" i="9"/>
  <c r="X80" i="9"/>
  <c r="Z80" i="9"/>
  <c r="AA80" i="9"/>
  <c r="D81" i="9"/>
  <c r="I81" i="9"/>
  <c r="J81" i="9"/>
  <c r="K81" i="9"/>
  <c r="L81" i="9"/>
  <c r="M81" i="9"/>
  <c r="O81" i="9"/>
  <c r="T81" i="9"/>
  <c r="U81" i="9"/>
  <c r="V81" i="9"/>
  <c r="W81" i="9"/>
  <c r="X81" i="9"/>
  <c r="Z81" i="9"/>
  <c r="AA81" i="9"/>
  <c r="D82" i="9"/>
  <c r="I82" i="9"/>
  <c r="J82" i="9"/>
  <c r="K82" i="9"/>
  <c r="L82" i="9"/>
  <c r="M82" i="9"/>
  <c r="O82" i="9"/>
  <c r="T82" i="9"/>
  <c r="U82" i="9"/>
  <c r="V82" i="9"/>
  <c r="W82" i="9"/>
  <c r="X82" i="9"/>
  <c r="Z82" i="9"/>
  <c r="AA82" i="9"/>
  <c r="D83" i="9"/>
  <c r="I83" i="9"/>
  <c r="J83" i="9"/>
  <c r="K83" i="9"/>
  <c r="L83" i="9"/>
  <c r="M83" i="9"/>
  <c r="O83" i="9"/>
  <c r="T83" i="9"/>
  <c r="U83" i="9"/>
  <c r="V83" i="9"/>
  <c r="W83" i="9"/>
  <c r="X83" i="9"/>
  <c r="Z83" i="9"/>
  <c r="AA83" i="9"/>
  <c r="D84" i="9"/>
  <c r="I84" i="9"/>
  <c r="J84" i="9"/>
  <c r="K84" i="9"/>
  <c r="L84" i="9"/>
  <c r="M84" i="9"/>
  <c r="O84" i="9"/>
  <c r="T84" i="9"/>
  <c r="U84" i="9"/>
  <c r="V84" i="9"/>
  <c r="W84" i="9"/>
  <c r="X84" i="9"/>
  <c r="Z84" i="9"/>
  <c r="AA84" i="9"/>
  <c r="D85" i="9"/>
  <c r="I85" i="9"/>
  <c r="J85" i="9"/>
  <c r="K85" i="9"/>
  <c r="L85" i="9"/>
  <c r="M85" i="9"/>
  <c r="O85" i="9"/>
  <c r="T85" i="9"/>
  <c r="U85" i="9"/>
  <c r="V85" i="9"/>
  <c r="W85" i="9"/>
  <c r="X85" i="9"/>
  <c r="Z85" i="9"/>
  <c r="AA85" i="9"/>
  <c r="D86" i="9"/>
  <c r="I86" i="9"/>
  <c r="J86" i="9"/>
  <c r="K86" i="9"/>
  <c r="L86" i="9"/>
  <c r="M86" i="9"/>
  <c r="O86" i="9"/>
  <c r="T86" i="9"/>
  <c r="U86" i="9"/>
  <c r="V86" i="9"/>
  <c r="W86" i="9"/>
  <c r="X86" i="9"/>
  <c r="Z86" i="9"/>
  <c r="AA86" i="9"/>
  <c r="D87" i="9"/>
  <c r="I87" i="9"/>
  <c r="J87" i="9"/>
  <c r="K87" i="9"/>
  <c r="L87" i="9"/>
  <c r="M87" i="9"/>
  <c r="O87" i="9"/>
  <c r="T87" i="9"/>
  <c r="U87" i="9"/>
  <c r="V87" i="9"/>
  <c r="W87" i="9"/>
  <c r="X87" i="9"/>
  <c r="Z87" i="9"/>
  <c r="AA87" i="9"/>
  <c r="D88" i="9"/>
  <c r="I88" i="9"/>
  <c r="J88" i="9"/>
  <c r="K88" i="9"/>
  <c r="L88" i="9"/>
  <c r="M88" i="9"/>
  <c r="O88" i="9"/>
  <c r="T88" i="9"/>
  <c r="U88" i="9"/>
  <c r="V88" i="9"/>
  <c r="W88" i="9"/>
  <c r="X88" i="9"/>
  <c r="Z88" i="9"/>
  <c r="AA88" i="9"/>
  <c r="D89" i="9"/>
  <c r="I89" i="9"/>
  <c r="J89" i="9"/>
  <c r="K89" i="9"/>
  <c r="L89" i="9"/>
  <c r="M89" i="9"/>
  <c r="O89" i="9"/>
  <c r="T89" i="9"/>
  <c r="U89" i="9"/>
  <c r="V89" i="9"/>
  <c r="W89" i="9"/>
  <c r="X89" i="9"/>
  <c r="Z89" i="9"/>
  <c r="AA89" i="9"/>
  <c r="D90" i="9"/>
  <c r="I90" i="9"/>
  <c r="J90" i="9"/>
  <c r="K90" i="9"/>
  <c r="L90" i="9"/>
  <c r="M90" i="9"/>
  <c r="O90" i="9"/>
  <c r="T90" i="9"/>
  <c r="U90" i="9"/>
  <c r="V90" i="9"/>
  <c r="W90" i="9"/>
  <c r="X90" i="9"/>
  <c r="Z90" i="9"/>
  <c r="AA90" i="9"/>
  <c r="D91" i="9"/>
  <c r="I91" i="9"/>
  <c r="J91" i="9"/>
  <c r="K91" i="9"/>
  <c r="L91" i="9"/>
  <c r="M91" i="9"/>
  <c r="O91" i="9"/>
  <c r="T91" i="9"/>
  <c r="U91" i="9"/>
  <c r="V91" i="9"/>
  <c r="W91" i="9"/>
  <c r="X91" i="9"/>
  <c r="Z91" i="9"/>
  <c r="AA91" i="9"/>
  <c r="D92" i="9"/>
  <c r="I92" i="9"/>
  <c r="J92" i="9"/>
  <c r="K92" i="9"/>
  <c r="L92" i="9"/>
  <c r="M92" i="9"/>
  <c r="O92" i="9"/>
  <c r="T92" i="9"/>
  <c r="U92" i="9"/>
  <c r="V92" i="9"/>
  <c r="W92" i="9"/>
  <c r="X92" i="9"/>
  <c r="Z92" i="9"/>
  <c r="AA92" i="9"/>
  <c r="D93" i="9"/>
  <c r="I93" i="9"/>
  <c r="J93" i="9"/>
  <c r="K93" i="9"/>
  <c r="L93" i="9"/>
  <c r="M93" i="9"/>
  <c r="O93" i="9"/>
  <c r="T93" i="9"/>
  <c r="U93" i="9"/>
  <c r="V93" i="9"/>
  <c r="W93" i="9"/>
  <c r="X93" i="9"/>
  <c r="Z93" i="9"/>
  <c r="AA93" i="9"/>
  <c r="D94" i="9"/>
  <c r="I94" i="9"/>
  <c r="J94" i="9"/>
  <c r="K94" i="9"/>
  <c r="L94" i="9"/>
  <c r="M94" i="9"/>
  <c r="O94" i="9"/>
  <c r="T94" i="9"/>
  <c r="U94" i="9"/>
  <c r="V94" i="9"/>
  <c r="W94" i="9"/>
  <c r="X94" i="9"/>
  <c r="Z94" i="9"/>
  <c r="AA94" i="9"/>
  <c r="D95" i="9"/>
  <c r="I95" i="9"/>
  <c r="J95" i="9"/>
  <c r="K95" i="9"/>
  <c r="L95" i="9"/>
  <c r="M95" i="9"/>
  <c r="O95" i="9"/>
  <c r="T95" i="9"/>
  <c r="U95" i="9"/>
  <c r="V95" i="9"/>
  <c r="W95" i="9"/>
  <c r="X95" i="9"/>
  <c r="Z95" i="9"/>
  <c r="AA95" i="9"/>
  <c r="D96" i="9"/>
  <c r="I96" i="9"/>
  <c r="J96" i="9"/>
  <c r="K96" i="9"/>
  <c r="L96" i="9"/>
  <c r="M96" i="9"/>
  <c r="O96" i="9"/>
  <c r="T96" i="9"/>
  <c r="U96" i="9"/>
  <c r="V96" i="9"/>
  <c r="W96" i="9"/>
  <c r="X96" i="9"/>
  <c r="Z96" i="9"/>
  <c r="AA96" i="9"/>
  <c r="D97" i="9"/>
  <c r="I97" i="9"/>
  <c r="J97" i="9"/>
  <c r="K97" i="9"/>
  <c r="L97" i="9"/>
  <c r="M97" i="9"/>
  <c r="O97" i="9"/>
  <c r="T97" i="9"/>
  <c r="U97" i="9"/>
  <c r="V97" i="9"/>
  <c r="W97" i="9"/>
  <c r="X97" i="9"/>
  <c r="Z97" i="9"/>
  <c r="AA97" i="9"/>
  <c r="D98" i="9"/>
  <c r="I98" i="9"/>
  <c r="J98" i="9"/>
  <c r="K98" i="9"/>
  <c r="L98" i="9"/>
  <c r="M98" i="9"/>
  <c r="O98" i="9"/>
  <c r="T98" i="9"/>
  <c r="U98" i="9"/>
  <c r="V98" i="9"/>
  <c r="W98" i="9"/>
  <c r="X98" i="9"/>
  <c r="Z98" i="9"/>
  <c r="AA98" i="9"/>
  <c r="D99" i="9"/>
  <c r="I99" i="9"/>
  <c r="J99" i="9"/>
  <c r="K99" i="9"/>
  <c r="L99" i="9"/>
  <c r="M99" i="9"/>
  <c r="O99" i="9"/>
  <c r="T99" i="9"/>
  <c r="U99" i="9"/>
  <c r="V99" i="9"/>
  <c r="W99" i="9"/>
  <c r="X99" i="9"/>
  <c r="Z99" i="9"/>
  <c r="AA99" i="9"/>
  <c r="D100" i="9"/>
  <c r="I100" i="9"/>
  <c r="J100" i="9"/>
  <c r="K100" i="9"/>
  <c r="L100" i="9"/>
  <c r="M100" i="9"/>
  <c r="O100" i="9"/>
  <c r="T100" i="9"/>
  <c r="U100" i="9"/>
  <c r="V100" i="9"/>
  <c r="W100" i="9"/>
  <c r="X100" i="9"/>
  <c r="Z100" i="9"/>
  <c r="AA100" i="9"/>
  <c r="D101" i="9"/>
  <c r="I101" i="9"/>
  <c r="J101" i="9"/>
  <c r="K101" i="9"/>
  <c r="L101" i="9"/>
  <c r="M101" i="9"/>
  <c r="O101" i="9"/>
  <c r="T101" i="9"/>
  <c r="U101" i="9"/>
  <c r="V101" i="9"/>
  <c r="W101" i="9"/>
  <c r="X101" i="9"/>
  <c r="Z101" i="9"/>
  <c r="AA101" i="9"/>
  <c r="D102" i="9"/>
  <c r="I102" i="9"/>
  <c r="J102" i="9"/>
  <c r="K102" i="9"/>
  <c r="L102" i="9"/>
  <c r="M102" i="9"/>
  <c r="O102" i="9"/>
  <c r="T102" i="9"/>
  <c r="U102" i="9"/>
  <c r="V102" i="9"/>
  <c r="W102" i="9"/>
  <c r="X102" i="9"/>
  <c r="Z102" i="9"/>
  <c r="AA102" i="9"/>
  <c r="D103" i="9"/>
  <c r="I103" i="9"/>
  <c r="J103" i="9"/>
  <c r="K103" i="9"/>
  <c r="L103" i="9"/>
  <c r="M103" i="9"/>
  <c r="O103" i="9"/>
  <c r="T103" i="9"/>
  <c r="U103" i="9"/>
  <c r="V103" i="9"/>
  <c r="W103" i="9"/>
  <c r="X103" i="9"/>
  <c r="Z103" i="9"/>
  <c r="AA103" i="9"/>
  <c r="D104" i="9"/>
  <c r="I104" i="9"/>
  <c r="J104" i="9"/>
  <c r="K104" i="9"/>
  <c r="L104" i="9"/>
  <c r="M104" i="9"/>
  <c r="O104" i="9"/>
  <c r="T104" i="9"/>
  <c r="U104" i="9"/>
  <c r="V104" i="9"/>
  <c r="W104" i="9"/>
  <c r="X104" i="9"/>
  <c r="Z104" i="9"/>
  <c r="AA104" i="9"/>
  <c r="D105" i="9"/>
  <c r="I105" i="9"/>
  <c r="J105" i="9"/>
  <c r="K105" i="9"/>
  <c r="L105" i="9"/>
  <c r="M105" i="9"/>
  <c r="O105" i="9"/>
  <c r="T105" i="9"/>
  <c r="U105" i="9"/>
  <c r="V105" i="9"/>
  <c r="W105" i="9"/>
  <c r="X105" i="9"/>
  <c r="Z105" i="9"/>
  <c r="AA105" i="9"/>
  <c r="D106" i="9"/>
  <c r="I106" i="9"/>
  <c r="J106" i="9"/>
  <c r="K106" i="9"/>
  <c r="L106" i="9"/>
  <c r="M106" i="9"/>
  <c r="O106" i="9"/>
  <c r="T106" i="9"/>
  <c r="U106" i="9"/>
  <c r="V106" i="9"/>
  <c r="W106" i="9"/>
  <c r="X106" i="9"/>
  <c r="Z106" i="9"/>
  <c r="AA106" i="9"/>
  <c r="D107" i="9"/>
  <c r="I107" i="9"/>
  <c r="J107" i="9"/>
  <c r="K107" i="9"/>
  <c r="L107" i="9"/>
  <c r="M107" i="9"/>
  <c r="O107" i="9"/>
  <c r="T107" i="9"/>
  <c r="U107" i="9"/>
  <c r="V107" i="9"/>
  <c r="W107" i="9"/>
  <c r="X107" i="9"/>
  <c r="Z107" i="9"/>
  <c r="AA107" i="9"/>
  <c r="D108" i="9"/>
  <c r="I108" i="9"/>
  <c r="J108" i="9"/>
  <c r="K108" i="9"/>
  <c r="L108" i="9"/>
  <c r="M108" i="9"/>
  <c r="O108" i="9"/>
  <c r="T108" i="9"/>
  <c r="U108" i="9"/>
  <c r="V108" i="9"/>
  <c r="W108" i="9"/>
  <c r="X108" i="9"/>
  <c r="Z108" i="9"/>
  <c r="AA108" i="9"/>
  <c r="D109" i="9"/>
  <c r="I109" i="9"/>
  <c r="J109" i="9"/>
  <c r="K109" i="9"/>
  <c r="L109" i="9"/>
  <c r="M109" i="9"/>
  <c r="O109" i="9"/>
  <c r="T109" i="9"/>
  <c r="U109" i="9"/>
  <c r="V109" i="9"/>
  <c r="W109" i="9"/>
  <c r="X109" i="9"/>
  <c r="Z109" i="9"/>
  <c r="AA109" i="9"/>
  <c r="D110" i="9"/>
  <c r="I110" i="9"/>
  <c r="J110" i="9"/>
  <c r="K110" i="9"/>
  <c r="L110" i="9"/>
  <c r="M110" i="9"/>
  <c r="O110" i="9"/>
  <c r="T110" i="9"/>
  <c r="U110" i="9"/>
  <c r="V110" i="9"/>
  <c r="W110" i="9"/>
  <c r="X110" i="9"/>
  <c r="Z110" i="9"/>
  <c r="AA110" i="9"/>
  <c r="D111" i="9"/>
  <c r="I111" i="9"/>
  <c r="J111" i="9"/>
  <c r="K111" i="9"/>
  <c r="L111" i="9"/>
  <c r="M111" i="9"/>
  <c r="O111" i="9"/>
  <c r="T111" i="9"/>
  <c r="U111" i="9"/>
  <c r="V111" i="9"/>
  <c r="W111" i="9"/>
  <c r="X111" i="9"/>
  <c r="Z111" i="9"/>
  <c r="AA111" i="9"/>
  <c r="D112" i="9"/>
  <c r="I112" i="9"/>
  <c r="J112" i="9"/>
  <c r="K112" i="9"/>
  <c r="L112" i="9"/>
  <c r="M112" i="9"/>
  <c r="O112" i="9"/>
  <c r="T112" i="9"/>
  <c r="U112" i="9"/>
  <c r="V112" i="9"/>
  <c r="W112" i="9"/>
  <c r="X112" i="9"/>
  <c r="Z112" i="9"/>
  <c r="AA112" i="9"/>
  <c r="D113" i="9"/>
  <c r="I113" i="9"/>
  <c r="J113" i="9"/>
  <c r="K113" i="9"/>
  <c r="L113" i="9"/>
  <c r="M113" i="9"/>
  <c r="O113" i="9"/>
  <c r="T113" i="9"/>
  <c r="U113" i="9"/>
  <c r="V113" i="9"/>
  <c r="W113" i="9"/>
  <c r="X113" i="9"/>
  <c r="Z113" i="9"/>
  <c r="AA113" i="9"/>
  <c r="D114" i="9"/>
  <c r="I114" i="9"/>
  <c r="J114" i="9"/>
  <c r="K114" i="9"/>
  <c r="L114" i="9"/>
  <c r="M114" i="9"/>
  <c r="O114" i="9"/>
  <c r="T114" i="9"/>
  <c r="U114" i="9"/>
  <c r="V114" i="9"/>
  <c r="W114" i="9"/>
  <c r="X114" i="9"/>
  <c r="Z114" i="9"/>
  <c r="AA114" i="9"/>
  <c r="D115" i="9"/>
  <c r="I115" i="9"/>
  <c r="J115" i="9"/>
  <c r="K115" i="9"/>
  <c r="L115" i="9"/>
  <c r="M115" i="9"/>
  <c r="O115" i="9"/>
  <c r="T115" i="9"/>
  <c r="U115" i="9"/>
  <c r="V115" i="9"/>
  <c r="W115" i="9"/>
  <c r="X115" i="9"/>
  <c r="Z115" i="9"/>
  <c r="AA115" i="9"/>
  <c r="D116" i="9"/>
  <c r="I116" i="9"/>
  <c r="J116" i="9"/>
  <c r="K116" i="9"/>
  <c r="L116" i="9"/>
  <c r="M116" i="9"/>
  <c r="O116" i="9"/>
  <c r="T116" i="9"/>
  <c r="U116" i="9"/>
  <c r="V116" i="9"/>
  <c r="W116" i="9"/>
  <c r="X116" i="9"/>
  <c r="Z116" i="9"/>
  <c r="AA116" i="9"/>
  <c r="D117" i="9"/>
  <c r="I117" i="9"/>
  <c r="J117" i="9"/>
  <c r="K117" i="9"/>
  <c r="L117" i="9"/>
  <c r="M117" i="9"/>
  <c r="O117" i="9"/>
  <c r="T117" i="9"/>
  <c r="U117" i="9"/>
  <c r="V117" i="9"/>
  <c r="W117" i="9"/>
  <c r="X117" i="9"/>
  <c r="Z117" i="9"/>
  <c r="AA117" i="9"/>
  <c r="D118" i="9"/>
  <c r="I118" i="9"/>
  <c r="J118" i="9"/>
  <c r="K118" i="9"/>
  <c r="L118" i="9"/>
  <c r="M118" i="9"/>
  <c r="O118" i="9"/>
  <c r="T118" i="9"/>
  <c r="U118" i="9"/>
  <c r="V118" i="9"/>
  <c r="W118" i="9"/>
  <c r="X118" i="9"/>
  <c r="Z118" i="9"/>
  <c r="AA118" i="9"/>
  <c r="D119" i="9"/>
  <c r="I119" i="9"/>
  <c r="J119" i="9"/>
  <c r="K119" i="9"/>
  <c r="L119" i="9"/>
  <c r="M119" i="9"/>
  <c r="O119" i="9"/>
  <c r="T119" i="9"/>
  <c r="U119" i="9"/>
  <c r="V119" i="9"/>
  <c r="W119" i="9"/>
  <c r="X119" i="9"/>
  <c r="Z119" i="9"/>
  <c r="AA119" i="9"/>
  <c r="D120" i="9"/>
  <c r="I120" i="9"/>
  <c r="J120" i="9"/>
  <c r="K120" i="9"/>
  <c r="L120" i="9"/>
  <c r="M120" i="9"/>
  <c r="O120" i="9"/>
  <c r="T120" i="9"/>
  <c r="U120" i="9"/>
  <c r="V120" i="9"/>
  <c r="W120" i="9"/>
  <c r="X120" i="9"/>
  <c r="Z120" i="9"/>
  <c r="AA120" i="9"/>
  <c r="D121" i="9"/>
  <c r="I121" i="9"/>
  <c r="J121" i="9"/>
  <c r="K121" i="9"/>
  <c r="L121" i="9"/>
  <c r="M121" i="9"/>
  <c r="O121" i="9"/>
  <c r="T121" i="9"/>
  <c r="U121" i="9"/>
  <c r="V121" i="9"/>
  <c r="W121" i="9"/>
  <c r="X121" i="9"/>
  <c r="Z121" i="9"/>
  <c r="AA121" i="9"/>
  <c r="D122" i="9"/>
  <c r="I122" i="9"/>
  <c r="J122" i="9"/>
  <c r="K122" i="9"/>
  <c r="L122" i="9"/>
  <c r="M122" i="9"/>
  <c r="O122" i="9"/>
  <c r="T122" i="9"/>
  <c r="U122" i="9"/>
  <c r="V122" i="9"/>
  <c r="W122" i="9"/>
  <c r="X122" i="9"/>
  <c r="Z122" i="9"/>
  <c r="AA122" i="9"/>
  <c r="D123" i="9"/>
  <c r="I123" i="9"/>
  <c r="J123" i="9"/>
  <c r="K123" i="9"/>
  <c r="L123" i="9"/>
  <c r="M123" i="9"/>
  <c r="O123" i="9"/>
  <c r="T123" i="9"/>
  <c r="U123" i="9"/>
  <c r="V123" i="9"/>
  <c r="W123" i="9"/>
  <c r="X123" i="9"/>
  <c r="Z123" i="9"/>
  <c r="AA123" i="9"/>
  <c r="D124" i="9"/>
  <c r="I124" i="9"/>
  <c r="J124" i="9"/>
  <c r="K124" i="9"/>
  <c r="L124" i="9"/>
  <c r="M124" i="9"/>
  <c r="O124" i="9"/>
  <c r="T124" i="9"/>
  <c r="U124" i="9"/>
  <c r="V124" i="9"/>
  <c r="W124" i="9"/>
  <c r="X124" i="9"/>
  <c r="Z124" i="9"/>
  <c r="AA124" i="9"/>
  <c r="D125" i="9"/>
  <c r="I125" i="9"/>
  <c r="J125" i="9"/>
  <c r="K125" i="9"/>
  <c r="L125" i="9"/>
  <c r="M125" i="9"/>
  <c r="O125" i="9"/>
  <c r="T125" i="9"/>
  <c r="U125" i="9"/>
  <c r="V125" i="9"/>
  <c r="W125" i="9"/>
  <c r="X125" i="9"/>
  <c r="Z125" i="9"/>
  <c r="AA125" i="9"/>
  <c r="D126" i="9"/>
  <c r="I126" i="9"/>
  <c r="J126" i="9"/>
  <c r="K126" i="9"/>
  <c r="L126" i="9"/>
  <c r="M126" i="9"/>
  <c r="O126" i="9"/>
  <c r="T126" i="9"/>
  <c r="U126" i="9"/>
  <c r="V126" i="9"/>
  <c r="W126" i="9"/>
  <c r="X126" i="9"/>
  <c r="Z126" i="9"/>
  <c r="AA126" i="9"/>
  <c r="D127" i="9"/>
  <c r="I127" i="9"/>
  <c r="J127" i="9"/>
  <c r="K127" i="9"/>
  <c r="L127" i="9"/>
  <c r="M127" i="9"/>
  <c r="O127" i="9"/>
  <c r="T127" i="9"/>
  <c r="U127" i="9"/>
  <c r="V127" i="9"/>
  <c r="W127" i="9"/>
  <c r="X127" i="9"/>
  <c r="Z127" i="9"/>
  <c r="AA127" i="9"/>
  <c r="D128" i="9"/>
  <c r="I128" i="9"/>
  <c r="J128" i="9"/>
  <c r="K128" i="9"/>
  <c r="L128" i="9"/>
  <c r="M128" i="9"/>
  <c r="O128" i="9"/>
  <c r="T128" i="9"/>
  <c r="U128" i="9"/>
  <c r="V128" i="9"/>
  <c r="W128" i="9"/>
  <c r="X128" i="9"/>
  <c r="Z128" i="9"/>
  <c r="AA128" i="9"/>
  <c r="D129" i="9"/>
  <c r="I129" i="9"/>
  <c r="J129" i="9"/>
  <c r="K129" i="9"/>
  <c r="L129" i="9"/>
  <c r="M129" i="9"/>
  <c r="O129" i="9"/>
  <c r="T129" i="9"/>
  <c r="U129" i="9"/>
  <c r="V129" i="9"/>
  <c r="W129" i="9"/>
  <c r="X129" i="9"/>
  <c r="Z129" i="9"/>
  <c r="AA129" i="9"/>
  <c r="D130" i="9"/>
  <c r="I130" i="9"/>
  <c r="J130" i="9"/>
  <c r="K130" i="9"/>
  <c r="L130" i="9"/>
  <c r="M130" i="9"/>
  <c r="O130" i="9"/>
  <c r="T130" i="9"/>
  <c r="U130" i="9"/>
  <c r="V130" i="9"/>
  <c r="W130" i="9"/>
  <c r="X130" i="9"/>
  <c r="Z130" i="9"/>
  <c r="AA130" i="9"/>
  <c r="D131" i="9"/>
  <c r="I131" i="9"/>
  <c r="J131" i="9"/>
  <c r="K131" i="9"/>
  <c r="L131" i="9"/>
  <c r="M131" i="9"/>
  <c r="O131" i="9"/>
  <c r="T131" i="9"/>
  <c r="U131" i="9"/>
  <c r="V131" i="9"/>
  <c r="W131" i="9"/>
  <c r="X131" i="9"/>
  <c r="Z131" i="9"/>
  <c r="AA131" i="9"/>
  <c r="D132" i="9"/>
  <c r="I132" i="9"/>
  <c r="J132" i="9"/>
  <c r="K132" i="9"/>
  <c r="L132" i="9"/>
  <c r="M132" i="9"/>
  <c r="O132" i="9"/>
  <c r="T132" i="9"/>
  <c r="U132" i="9"/>
  <c r="V132" i="9"/>
  <c r="W132" i="9"/>
  <c r="X132" i="9"/>
  <c r="Z132" i="9"/>
  <c r="AA132" i="9"/>
  <c r="D133" i="9"/>
  <c r="I133" i="9"/>
  <c r="J133" i="9"/>
  <c r="K133" i="9"/>
  <c r="L133" i="9"/>
  <c r="M133" i="9"/>
  <c r="O133" i="9"/>
  <c r="T133" i="9"/>
  <c r="U133" i="9"/>
  <c r="V133" i="9"/>
  <c r="W133" i="9"/>
  <c r="X133" i="9"/>
  <c r="Z133" i="9"/>
  <c r="AA133" i="9"/>
  <c r="D134" i="9"/>
  <c r="I134" i="9"/>
  <c r="J134" i="9"/>
  <c r="K134" i="9"/>
  <c r="L134" i="9"/>
  <c r="M134" i="9"/>
  <c r="O134" i="9"/>
  <c r="T134" i="9"/>
  <c r="U134" i="9"/>
  <c r="V134" i="9"/>
  <c r="W134" i="9"/>
  <c r="X134" i="9"/>
  <c r="Z134" i="9"/>
  <c r="AA134" i="9"/>
  <c r="D135" i="9"/>
  <c r="I135" i="9"/>
  <c r="J135" i="9"/>
  <c r="K135" i="9"/>
  <c r="L135" i="9"/>
  <c r="M135" i="9"/>
  <c r="O135" i="9"/>
  <c r="T135" i="9"/>
  <c r="U135" i="9"/>
  <c r="V135" i="9"/>
  <c r="W135" i="9"/>
  <c r="X135" i="9"/>
  <c r="Z135" i="9"/>
  <c r="AA135" i="9"/>
  <c r="D136" i="9"/>
  <c r="I136" i="9"/>
  <c r="J136" i="9"/>
  <c r="K136" i="9"/>
  <c r="L136" i="9"/>
  <c r="M136" i="9"/>
  <c r="O136" i="9"/>
  <c r="T136" i="9"/>
  <c r="U136" i="9"/>
  <c r="V136" i="9"/>
  <c r="W136" i="9"/>
  <c r="X136" i="9"/>
  <c r="Z136" i="9"/>
  <c r="AA136" i="9"/>
  <c r="D137" i="9"/>
  <c r="I137" i="9"/>
  <c r="J137" i="9"/>
  <c r="K137" i="9"/>
  <c r="L137" i="9"/>
  <c r="M137" i="9"/>
  <c r="O137" i="9"/>
  <c r="T137" i="9"/>
  <c r="U137" i="9"/>
  <c r="V137" i="9"/>
  <c r="W137" i="9"/>
  <c r="X137" i="9"/>
  <c r="Z137" i="9"/>
  <c r="AA137" i="9"/>
  <c r="D138" i="9"/>
  <c r="I138" i="9"/>
  <c r="J138" i="9"/>
  <c r="K138" i="9"/>
  <c r="L138" i="9"/>
  <c r="M138" i="9"/>
  <c r="O138" i="9"/>
  <c r="T138" i="9"/>
  <c r="U138" i="9"/>
  <c r="V138" i="9"/>
  <c r="W138" i="9"/>
  <c r="X138" i="9"/>
  <c r="Z138" i="9"/>
  <c r="AA138" i="9"/>
  <c r="D139" i="9"/>
  <c r="I139" i="9"/>
  <c r="J139" i="9"/>
  <c r="K139" i="9"/>
  <c r="L139" i="9"/>
  <c r="M139" i="9"/>
  <c r="O139" i="9"/>
  <c r="T139" i="9"/>
  <c r="U139" i="9"/>
  <c r="V139" i="9"/>
  <c r="W139" i="9"/>
  <c r="X139" i="9"/>
  <c r="Z139" i="9"/>
  <c r="AA139" i="9"/>
  <c r="D140" i="9"/>
  <c r="I140" i="9"/>
  <c r="J140" i="9"/>
  <c r="K140" i="9"/>
  <c r="L140" i="9"/>
  <c r="M140" i="9"/>
  <c r="O140" i="9"/>
  <c r="T140" i="9"/>
  <c r="U140" i="9"/>
  <c r="V140" i="9"/>
  <c r="W140" i="9"/>
  <c r="X140" i="9"/>
  <c r="Z140" i="9"/>
  <c r="AA140" i="9"/>
  <c r="D141" i="9"/>
  <c r="I141" i="9"/>
  <c r="J141" i="9"/>
  <c r="K141" i="9"/>
  <c r="L141" i="9"/>
  <c r="M141" i="9"/>
  <c r="O141" i="9"/>
  <c r="T141" i="9"/>
  <c r="U141" i="9"/>
  <c r="V141" i="9"/>
  <c r="W141" i="9"/>
  <c r="X141" i="9"/>
  <c r="Z141" i="9"/>
  <c r="AA141" i="9"/>
  <c r="D142" i="9"/>
  <c r="I142" i="9"/>
  <c r="J142" i="9"/>
  <c r="K142" i="9"/>
  <c r="L142" i="9"/>
  <c r="M142" i="9"/>
  <c r="O142" i="9"/>
  <c r="T142" i="9"/>
  <c r="U142" i="9"/>
  <c r="V142" i="9"/>
  <c r="W142" i="9"/>
  <c r="X142" i="9"/>
  <c r="Z142" i="9"/>
  <c r="AA142" i="9"/>
  <c r="D143" i="9"/>
  <c r="I143" i="9"/>
  <c r="J143" i="9"/>
  <c r="K143" i="9"/>
  <c r="L143" i="9"/>
  <c r="M143" i="9"/>
  <c r="O143" i="9"/>
  <c r="T143" i="9"/>
  <c r="U143" i="9"/>
  <c r="V143" i="9"/>
  <c r="W143" i="9"/>
  <c r="X143" i="9"/>
  <c r="Z143" i="9"/>
  <c r="AA143" i="9"/>
  <c r="D144" i="9"/>
  <c r="I144" i="9"/>
  <c r="J144" i="9"/>
  <c r="K144" i="9"/>
  <c r="L144" i="9"/>
  <c r="M144" i="9"/>
  <c r="O144" i="9"/>
  <c r="T144" i="9"/>
  <c r="U144" i="9"/>
  <c r="V144" i="9"/>
  <c r="W144" i="9"/>
  <c r="X144" i="9"/>
  <c r="Z144" i="9"/>
  <c r="AA144" i="9"/>
  <c r="D145" i="9"/>
  <c r="I145" i="9"/>
  <c r="J145" i="9"/>
  <c r="K145" i="9"/>
  <c r="L145" i="9"/>
  <c r="M145" i="9"/>
  <c r="O145" i="9"/>
  <c r="T145" i="9"/>
  <c r="U145" i="9"/>
  <c r="V145" i="9"/>
  <c r="W145" i="9"/>
  <c r="X145" i="9"/>
  <c r="Z145" i="9"/>
  <c r="AA145" i="9"/>
  <c r="D146" i="9"/>
  <c r="I146" i="9"/>
  <c r="J146" i="9"/>
  <c r="K146" i="9"/>
  <c r="L146" i="9"/>
  <c r="M146" i="9"/>
  <c r="O146" i="9"/>
  <c r="T146" i="9"/>
  <c r="U146" i="9"/>
  <c r="V146" i="9"/>
  <c r="W146" i="9"/>
  <c r="X146" i="9"/>
  <c r="Z146" i="9"/>
  <c r="AA146" i="9"/>
  <c r="D147" i="9"/>
  <c r="I147" i="9"/>
  <c r="J147" i="9"/>
  <c r="K147" i="9"/>
  <c r="L147" i="9"/>
  <c r="M147" i="9"/>
  <c r="O147" i="9"/>
  <c r="T147" i="9"/>
  <c r="U147" i="9"/>
  <c r="V147" i="9"/>
  <c r="W147" i="9"/>
  <c r="X147" i="9"/>
  <c r="Z147" i="9"/>
  <c r="AA147" i="9"/>
  <c r="D148" i="9"/>
  <c r="I148" i="9"/>
  <c r="J148" i="9"/>
  <c r="K148" i="9"/>
  <c r="L148" i="9"/>
  <c r="M148" i="9"/>
  <c r="O148" i="9"/>
  <c r="T148" i="9"/>
  <c r="U148" i="9"/>
  <c r="V148" i="9"/>
  <c r="W148" i="9"/>
  <c r="X148" i="9"/>
  <c r="Z148" i="9"/>
  <c r="AA148" i="9"/>
  <c r="D149" i="9"/>
  <c r="I149" i="9"/>
  <c r="J149" i="9"/>
  <c r="K149" i="9"/>
  <c r="L149" i="9"/>
  <c r="M149" i="9"/>
  <c r="O149" i="9"/>
  <c r="T149" i="9"/>
  <c r="U149" i="9"/>
  <c r="V149" i="9"/>
  <c r="W149" i="9"/>
  <c r="X149" i="9"/>
  <c r="Z149" i="9"/>
  <c r="AA149" i="9"/>
  <c r="D150" i="9"/>
  <c r="I150" i="9"/>
  <c r="J150" i="9"/>
  <c r="K150" i="9"/>
  <c r="L150" i="9"/>
  <c r="M150" i="9"/>
  <c r="O150" i="9"/>
  <c r="T150" i="9"/>
  <c r="U150" i="9"/>
  <c r="V150" i="9"/>
  <c r="W150" i="9"/>
  <c r="X150" i="9"/>
  <c r="Z150" i="9"/>
  <c r="AA150" i="9"/>
  <c r="D151" i="9"/>
  <c r="I151" i="9"/>
  <c r="J151" i="9"/>
  <c r="K151" i="9"/>
  <c r="L151" i="9"/>
  <c r="M151" i="9"/>
  <c r="O151" i="9"/>
  <c r="T151" i="9"/>
  <c r="U151" i="9"/>
  <c r="V151" i="9"/>
  <c r="W151" i="9"/>
  <c r="X151" i="9"/>
  <c r="Z151" i="9"/>
  <c r="AA151" i="9"/>
  <c r="D152" i="9"/>
  <c r="I152" i="9"/>
  <c r="J152" i="9"/>
  <c r="K152" i="9"/>
  <c r="L152" i="9"/>
  <c r="M152" i="9"/>
  <c r="O152" i="9"/>
  <c r="T152" i="9"/>
  <c r="U152" i="9"/>
  <c r="V152" i="9"/>
  <c r="W152" i="9"/>
  <c r="X152" i="9"/>
  <c r="Z152" i="9"/>
  <c r="AA152" i="9"/>
  <c r="D153" i="9"/>
  <c r="I153" i="9"/>
  <c r="J153" i="9"/>
  <c r="K153" i="9"/>
  <c r="L153" i="9"/>
  <c r="M153" i="9"/>
  <c r="O153" i="9"/>
  <c r="T153" i="9"/>
  <c r="U153" i="9"/>
  <c r="V153" i="9"/>
  <c r="W153" i="9"/>
  <c r="X153" i="9"/>
  <c r="Z153" i="9"/>
  <c r="AA153" i="9"/>
  <c r="D154" i="9"/>
  <c r="I154" i="9"/>
  <c r="J154" i="9"/>
  <c r="K154" i="9"/>
  <c r="L154" i="9"/>
  <c r="M154" i="9"/>
  <c r="O154" i="9"/>
  <c r="T154" i="9"/>
  <c r="U154" i="9"/>
  <c r="V154" i="9"/>
  <c r="W154" i="9"/>
  <c r="X154" i="9"/>
  <c r="Z154" i="9"/>
  <c r="AA154" i="9"/>
  <c r="D155" i="9"/>
  <c r="I155" i="9"/>
  <c r="J155" i="9"/>
  <c r="K155" i="9"/>
  <c r="L155" i="9"/>
  <c r="M155" i="9"/>
  <c r="O155" i="9"/>
  <c r="T155" i="9"/>
  <c r="U155" i="9"/>
  <c r="V155" i="9"/>
  <c r="W155" i="9"/>
  <c r="X155" i="9"/>
  <c r="Z155" i="9"/>
  <c r="AA155" i="9"/>
  <c r="D156" i="9"/>
  <c r="I156" i="9"/>
  <c r="J156" i="9"/>
  <c r="K156" i="9"/>
  <c r="L156" i="9"/>
  <c r="M156" i="9"/>
  <c r="O156" i="9"/>
  <c r="T156" i="9"/>
  <c r="U156" i="9"/>
  <c r="V156" i="9"/>
  <c r="W156" i="9"/>
  <c r="X156" i="9"/>
  <c r="Z156" i="9"/>
  <c r="AA156" i="9"/>
  <c r="D157" i="9"/>
  <c r="I157" i="9"/>
  <c r="J157" i="9"/>
  <c r="K157" i="9"/>
  <c r="L157" i="9"/>
  <c r="M157" i="9"/>
  <c r="O157" i="9"/>
  <c r="T157" i="9"/>
  <c r="U157" i="9"/>
  <c r="V157" i="9"/>
  <c r="W157" i="9"/>
  <c r="X157" i="9"/>
  <c r="Z157" i="9"/>
  <c r="AA157" i="9"/>
  <c r="D158" i="9"/>
  <c r="I158" i="9"/>
  <c r="J158" i="9"/>
  <c r="K158" i="9"/>
  <c r="L158" i="9"/>
  <c r="M158" i="9"/>
  <c r="O158" i="9"/>
  <c r="T158" i="9"/>
  <c r="U158" i="9"/>
  <c r="V158" i="9"/>
  <c r="W158" i="9"/>
  <c r="X158" i="9"/>
  <c r="Z158" i="9"/>
  <c r="AA158" i="9"/>
  <c r="D159" i="9"/>
  <c r="I159" i="9"/>
  <c r="J159" i="9"/>
  <c r="K159" i="9"/>
  <c r="L159" i="9"/>
  <c r="M159" i="9"/>
  <c r="O159" i="9"/>
  <c r="T159" i="9"/>
  <c r="U159" i="9"/>
  <c r="V159" i="9"/>
  <c r="W159" i="9"/>
  <c r="X159" i="9"/>
  <c r="Z159" i="9"/>
  <c r="AA159" i="9"/>
  <c r="D160" i="9"/>
  <c r="I160" i="9"/>
  <c r="J160" i="9"/>
  <c r="K160" i="9"/>
  <c r="L160" i="9"/>
  <c r="M160" i="9"/>
  <c r="O160" i="9"/>
  <c r="T160" i="9"/>
  <c r="U160" i="9"/>
  <c r="V160" i="9"/>
  <c r="W160" i="9"/>
  <c r="X160" i="9"/>
  <c r="Z160" i="9"/>
  <c r="AA160" i="9"/>
  <c r="D161" i="9"/>
  <c r="I161" i="9"/>
  <c r="J161" i="9"/>
  <c r="K161" i="9"/>
  <c r="L161" i="9"/>
  <c r="M161" i="9"/>
  <c r="O161" i="9"/>
  <c r="T161" i="9"/>
  <c r="U161" i="9"/>
  <c r="V161" i="9"/>
  <c r="W161" i="9"/>
  <c r="X161" i="9"/>
  <c r="Z161" i="9"/>
  <c r="AA161" i="9"/>
  <c r="D162" i="9"/>
  <c r="I162" i="9"/>
  <c r="J162" i="9"/>
  <c r="K162" i="9"/>
  <c r="L162" i="9"/>
  <c r="M162" i="9"/>
  <c r="O162" i="9"/>
  <c r="T162" i="9"/>
  <c r="U162" i="9"/>
  <c r="V162" i="9"/>
  <c r="W162" i="9"/>
  <c r="X162" i="9"/>
  <c r="Z162" i="9"/>
  <c r="AA162" i="9"/>
  <c r="D163" i="9"/>
  <c r="I163" i="9"/>
  <c r="J163" i="9"/>
  <c r="K163" i="9"/>
  <c r="L163" i="9"/>
  <c r="M163" i="9"/>
  <c r="O163" i="9"/>
  <c r="T163" i="9"/>
  <c r="U163" i="9"/>
  <c r="V163" i="9"/>
  <c r="W163" i="9"/>
  <c r="X163" i="9"/>
  <c r="Z163" i="9"/>
  <c r="AA163" i="9"/>
  <c r="D164" i="9"/>
  <c r="I164" i="9"/>
  <c r="J164" i="9"/>
  <c r="K164" i="9"/>
  <c r="L164" i="9"/>
  <c r="M164" i="9"/>
  <c r="O164" i="9"/>
  <c r="T164" i="9"/>
  <c r="U164" i="9"/>
  <c r="V164" i="9"/>
  <c r="W164" i="9"/>
  <c r="X164" i="9"/>
  <c r="Z164" i="9"/>
  <c r="AA164" i="9"/>
  <c r="D165" i="9"/>
  <c r="I165" i="9"/>
  <c r="J165" i="9"/>
  <c r="K165" i="9"/>
  <c r="L165" i="9"/>
  <c r="M165" i="9"/>
  <c r="O165" i="9"/>
  <c r="T165" i="9"/>
  <c r="U165" i="9"/>
  <c r="V165" i="9"/>
  <c r="W165" i="9"/>
  <c r="X165" i="9"/>
  <c r="Z165" i="9"/>
  <c r="AA165" i="9"/>
  <c r="D166" i="9"/>
  <c r="I166" i="9"/>
  <c r="J166" i="9"/>
  <c r="K166" i="9"/>
  <c r="L166" i="9"/>
  <c r="M166" i="9"/>
  <c r="O166" i="9"/>
  <c r="T166" i="9"/>
  <c r="U166" i="9"/>
  <c r="V166" i="9"/>
  <c r="W166" i="9"/>
  <c r="X166" i="9"/>
  <c r="Z166" i="9"/>
  <c r="AA166" i="9"/>
  <c r="D167" i="9"/>
  <c r="I167" i="9"/>
  <c r="J167" i="9"/>
  <c r="K167" i="9"/>
  <c r="L167" i="9"/>
  <c r="M167" i="9"/>
  <c r="O167" i="9"/>
  <c r="T167" i="9"/>
  <c r="U167" i="9"/>
  <c r="V167" i="9"/>
  <c r="W167" i="9"/>
  <c r="X167" i="9"/>
  <c r="Z167" i="9"/>
  <c r="AA167" i="9"/>
  <c r="D168" i="9"/>
  <c r="I168" i="9"/>
  <c r="J168" i="9"/>
  <c r="K168" i="9"/>
  <c r="L168" i="9"/>
  <c r="M168" i="9"/>
  <c r="O168" i="9"/>
  <c r="T168" i="9"/>
  <c r="U168" i="9"/>
  <c r="V168" i="9"/>
  <c r="W168" i="9"/>
  <c r="X168" i="9"/>
  <c r="Z168" i="9"/>
  <c r="AA168" i="9"/>
  <c r="D169" i="9"/>
  <c r="I169" i="9"/>
  <c r="J169" i="9"/>
  <c r="K169" i="9"/>
  <c r="L169" i="9"/>
  <c r="M169" i="9"/>
  <c r="O169" i="9"/>
  <c r="T169" i="9"/>
  <c r="U169" i="9"/>
  <c r="V169" i="9"/>
  <c r="W169" i="9"/>
  <c r="X169" i="9"/>
  <c r="Z169" i="9"/>
  <c r="AA169" i="9"/>
  <c r="D170" i="9"/>
  <c r="I170" i="9"/>
  <c r="J170" i="9"/>
  <c r="K170" i="9"/>
  <c r="L170" i="9"/>
  <c r="M170" i="9"/>
  <c r="O170" i="9"/>
  <c r="T170" i="9"/>
  <c r="U170" i="9"/>
  <c r="V170" i="9"/>
  <c r="W170" i="9"/>
  <c r="X170" i="9"/>
  <c r="Z170" i="9"/>
  <c r="AA170" i="9"/>
  <c r="D171" i="9"/>
  <c r="I171" i="9"/>
  <c r="J171" i="9"/>
  <c r="K171" i="9"/>
  <c r="L171" i="9"/>
  <c r="M171" i="9"/>
  <c r="O171" i="9"/>
  <c r="T171" i="9"/>
  <c r="U171" i="9"/>
  <c r="V171" i="9"/>
  <c r="W171" i="9"/>
  <c r="X171" i="9"/>
  <c r="Z171" i="9"/>
  <c r="AA171" i="9"/>
  <c r="D172" i="9"/>
  <c r="I172" i="9"/>
  <c r="J172" i="9"/>
  <c r="K172" i="9"/>
  <c r="L172" i="9"/>
  <c r="M172" i="9"/>
  <c r="O172" i="9"/>
  <c r="T172" i="9"/>
  <c r="U172" i="9"/>
  <c r="V172" i="9"/>
  <c r="W172" i="9"/>
  <c r="X172" i="9"/>
  <c r="Z172" i="9"/>
  <c r="AA172" i="9"/>
  <c r="D173" i="9"/>
  <c r="I173" i="9"/>
  <c r="J173" i="9"/>
  <c r="K173" i="9"/>
  <c r="L173" i="9"/>
  <c r="M173" i="9"/>
  <c r="O173" i="9"/>
  <c r="T173" i="9"/>
  <c r="U173" i="9"/>
  <c r="V173" i="9"/>
  <c r="W173" i="9"/>
  <c r="X173" i="9"/>
  <c r="Z173" i="9"/>
  <c r="AA173" i="9"/>
  <c r="D174" i="9"/>
  <c r="I174" i="9"/>
  <c r="J174" i="9"/>
  <c r="K174" i="9"/>
  <c r="L174" i="9"/>
  <c r="M174" i="9"/>
  <c r="O174" i="9"/>
  <c r="T174" i="9"/>
  <c r="U174" i="9"/>
  <c r="V174" i="9"/>
  <c r="W174" i="9"/>
  <c r="X174" i="9"/>
  <c r="Z174" i="9"/>
  <c r="AA174" i="9"/>
  <c r="D175" i="9"/>
  <c r="I175" i="9"/>
  <c r="J175" i="9"/>
  <c r="K175" i="9"/>
  <c r="L175" i="9"/>
  <c r="M175" i="9"/>
  <c r="O175" i="9"/>
  <c r="T175" i="9"/>
  <c r="U175" i="9"/>
  <c r="V175" i="9"/>
  <c r="W175" i="9"/>
  <c r="X175" i="9"/>
  <c r="Z175" i="9"/>
  <c r="AA175" i="9"/>
  <c r="D176" i="9"/>
  <c r="I176" i="9"/>
  <c r="J176" i="9"/>
  <c r="K176" i="9"/>
  <c r="L176" i="9"/>
  <c r="M176" i="9"/>
  <c r="O176" i="9"/>
  <c r="T176" i="9"/>
  <c r="U176" i="9"/>
  <c r="V176" i="9"/>
  <c r="W176" i="9"/>
  <c r="X176" i="9"/>
  <c r="Z176" i="9"/>
  <c r="AA176" i="9"/>
  <c r="D177" i="9"/>
  <c r="I177" i="9"/>
  <c r="J177" i="9"/>
  <c r="K177" i="9"/>
  <c r="L177" i="9"/>
  <c r="M177" i="9"/>
  <c r="O177" i="9"/>
  <c r="T177" i="9"/>
  <c r="U177" i="9"/>
  <c r="V177" i="9"/>
  <c r="W177" i="9"/>
  <c r="X177" i="9"/>
  <c r="Z177" i="9"/>
  <c r="AA177" i="9"/>
  <c r="D178" i="9"/>
  <c r="I178" i="9"/>
  <c r="J178" i="9"/>
  <c r="K178" i="9"/>
  <c r="L178" i="9"/>
  <c r="M178" i="9"/>
  <c r="O178" i="9"/>
  <c r="T178" i="9"/>
  <c r="U178" i="9"/>
  <c r="V178" i="9"/>
  <c r="W178" i="9"/>
  <c r="X178" i="9"/>
  <c r="Z178" i="9"/>
  <c r="AA178" i="9"/>
  <c r="D179" i="9"/>
  <c r="I179" i="9"/>
  <c r="J179" i="9"/>
  <c r="K179" i="9"/>
  <c r="L179" i="9"/>
  <c r="M179" i="9"/>
  <c r="O179" i="9"/>
  <c r="T179" i="9"/>
  <c r="U179" i="9"/>
  <c r="V179" i="9"/>
  <c r="W179" i="9"/>
  <c r="X179" i="9"/>
  <c r="Z179" i="9"/>
  <c r="AA179" i="9"/>
  <c r="D180" i="9"/>
  <c r="I180" i="9"/>
  <c r="J180" i="9"/>
  <c r="K180" i="9"/>
  <c r="L180" i="9"/>
  <c r="M180" i="9"/>
  <c r="O180" i="9"/>
  <c r="T180" i="9"/>
  <c r="U180" i="9"/>
  <c r="V180" i="9"/>
  <c r="W180" i="9"/>
  <c r="X180" i="9"/>
  <c r="Z180" i="9"/>
  <c r="AA180" i="9"/>
  <c r="D181" i="9"/>
  <c r="I181" i="9"/>
  <c r="J181" i="9"/>
  <c r="K181" i="9"/>
  <c r="L181" i="9"/>
  <c r="M181" i="9"/>
  <c r="O181" i="9"/>
  <c r="T181" i="9"/>
  <c r="U181" i="9"/>
  <c r="V181" i="9"/>
  <c r="W181" i="9"/>
  <c r="X181" i="9"/>
  <c r="Z181" i="9"/>
  <c r="AA181" i="9"/>
  <c r="D182" i="9"/>
  <c r="I182" i="9"/>
  <c r="J182" i="9"/>
  <c r="K182" i="9"/>
  <c r="L182" i="9"/>
  <c r="M182" i="9"/>
  <c r="O182" i="9"/>
  <c r="T182" i="9"/>
  <c r="U182" i="9"/>
  <c r="V182" i="9"/>
  <c r="W182" i="9"/>
  <c r="X182" i="9"/>
  <c r="Z182" i="9"/>
  <c r="AA182" i="9"/>
  <c r="D183" i="9"/>
  <c r="I183" i="9"/>
  <c r="J183" i="9"/>
  <c r="K183" i="9"/>
  <c r="L183" i="9"/>
  <c r="M183" i="9"/>
  <c r="O183" i="9"/>
  <c r="T183" i="9"/>
  <c r="U183" i="9"/>
  <c r="V183" i="9"/>
  <c r="W183" i="9"/>
  <c r="X183" i="9"/>
  <c r="Z183" i="9"/>
  <c r="AA183" i="9"/>
  <c r="D184" i="9"/>
  <c r="I184" i="9"/>
  <c r="J184" i="9"/>
  <c r="K184" i="9"/>
  <c r="L184" i="9"/>
  <c r="M184" i="9"/>
  <c r="O184" i="9"/>
  <c r="T184" i="9"/>
  <c r="U184" i="9"/>
  <c r="V184" i="9"/>
  <c r="W184" i="9"/>
  <c r="X184" i="9"/>
  <c r="Z184" i="9"/>
  <c r="AA184" i="9"/>
  <c r="D185" i="9"/>
  <c r="I185" i="9"/>
  <c r="J185" i="9"/>
  <c r="K185" i="9"/>
  <c r="L185" i="9"/>
  <c r="M185" i="9"/>
  <c r="O185" i="9"/>
  <c r="T185" i="9"/>
  <c r="U185" i="9"/>
  <c r="V185" i="9"/>
  <c r="W185" i="9"/>
  <c r="X185" i="9"/>
  <c r="Z185" i="9"/>
  <c r="AA185" i="9"/>
  <c r="D186" i="9"/>
  <c r="I186" i="9"/>
  <c r="J186" i="9"/>
  <c r="K186" i="9"/>
  <c r="L186" i="9"/>
  <c r="M186" i="9"/>
  <c r="O186" i="9"/>
  <c r="T186" i="9"/>
  <c r="U186" i="9"/>
  <c r="V186" i="9"/>
  <c r="W186" i="9"/>
  <c r="X186" i="9"/>
  <c r="Z186" i="9"/>
  <c r="AA186" i="9"/>
  <c r="D187" i="9"/>
  <c r="I187" i="9"/>
  <c r="J187" i="9"/>
  <c r="K187" i="9"/>
  <c r="L187" i="9"/>
  <c r="M187" i="9"/>
  <c r="O187" i="9"/>
  <c r="T187" i="9"/>
  <c r="U187" i="9"/>
  <c r="V187" i="9"/>
  <c r="W187" i="9"/>
  <c r="X187" i="9"/>
  <c r="Z187" i="9"/>
  <c r="AA187" i="9"/>
  <c r="D188" i="9"/>
  <c r="I188" i="9"/>
  <c r="J188" i="9"/>
  <c r="K188" i="9"/>
  <c r="L188" i="9"/>
  <c r="M188" i="9"/>
  <c r="O188" i="9"/>
  <c r="T188" i="9"/>
  <c r="U188" i="9"/>
  <c r="V188" i="9"/>
  <c r="W188" i="9"/>
  <c r="X188" i="9"/>
  <c r="Z188" i="9"/>
  <c r="AA188" i="9"/>
  <c r="D189" i="9"/>
  <c r="I189" i="9"/>
  <c r="J189" i="9"/>
  <c r="K189" i="9"/>
  <c r="L189" i="9"/>
  <c r="M189" i="9"/>
  <c r="O189" i="9"/>
  <c r="T189" i="9"/>
  <c r="U189" i="9"/>
  <c r="V189" i="9"/>
  <c r="W189" i="9"/>
  <c r="X189" i="9"/>
  <c r="Z189" i="9"/>
  <c r="AA189" i="9"/>
  <c r="D190" i="9"/>
  <c r="I190" i="9"/>
  <c r="J190" i="9"/>
  <c r="K190" i="9"/>
  <c r="L190" i="9"/>
  <c r="M190" i="9"/>
  <c r="O190" i="9"/>
  <c r="T190" i="9"/>
  <c r="U190" i="9"/>
  <c r="V190" i="9"/>
  <c r="W190" i="9"/>
  <c r="X190" i="9"/>
  <c r="Z190" i="9"/>
  <c r="AA190" i="9"/>
  <c r="D191" i="9"/>
  <c r="I191" i="9"/>
  <c r="J191" i="9"/>
  <c r="K191" i="9"/>
  <c r="L191" i="9"/>
  <c r="M191" i="9"/>
  <c r="O191" i="9"/>
  <c r="T191" i="9"/>
  <c r="U191" i="9"/>
  <c r="V191" i="9"/>
  <c r="W191" i="9"/>
  <c r="X191" i="9"/>
  <c r="Z191" i="9"/>
  <c r="AA191" i="9"/>
  <c r="D192" i="9"/>
  <c r="I192" i="9"/>
  <c r="J192" i="9"/>
  <c r="K192" i="9"/>
  <c r="L192" i="9"/>
  <c r="M192" i="9"/>
  <c r="O192" i="9"/>
  <c r="T192" i="9"/>
  <c r="U192" i="9"/>
  <c r="V192" i="9"/>
  <c r="W192" i="9"/>
  <c r="X192" i="9"/>
  <c r="Z192" i="9"/>
  <c r="AA192" i="9"/>
  <c r="D193" i="9"/>
  <c r="I193" i="9"/>
  <c r="J193" i="9"/>
  <c r="K193" i="9"/>
  <c r="L193" i="9"/>
  <c r="M193" i="9"/>
  <c r="O193" i="9"/>
  <c r="T193" i="9"/>
  <c r="U193" i="9"/>
  <c r="V193" i="9"/>
  <c r="W193" i="9"/>
  <c r="X193" i="9"/>
  <c r="Z193" i="9"/>
  <c r="AA193" i="9"/>
  <c r="D194" i="9"/>
  <c r="I194" i="9"/>
  <c r="J194" i="9"/>
  <c r="K194" i="9"/>
  <c r="L194" i="9"/>
  <c r="M194" i="9"/>
  <c r="O194" i="9"/>
  <c r="T194" i="9"/>
  <c r="U194" i="9"/>
  <c r="V194" i="9"/>
  <c r="W194" i="9"/>
  <c r="X194" i="9"/>
  <c r="Z194" i="9"/>
  <c r="AA194" i="9"/>
  <c r="D195" i="9"/>
  <c r="I195" i="9"/>
  <c r="J195" i="9"/>
  <c r="K195" i="9"/>
  <c r="L195" i="9"/>
  <c r="M195" i="9"/>
  <c r="O195" i="9"/>
  <c r="T195" i="9"/>
  <c r="U195" i="9"/>
  <c r="V195" i="9"/>
  <c r="W195" i="9"/>
  <c r="X195" i="9"/>
  <c r="Z195" i="9"/>
  <c r="AA195" i="9"/>
  <c r="D196" i="9"/>
  <c r="I196" i="9"/>
  <c r="J196" i="9"/>
  <c r="K196" i="9"/>
  <c r="L196" i="9"/>
  <c r="M196" i="9"/>
  <c r="O196" i="9"/>
  <c r="T196" i="9"/>
  <c r="U196" i="9"/>
  <c r="V196" i="9"/>
  <c r="W196" i="9"/>
  <c r="X196" i="9"/>
  <c r="Z196" i="9"/>
  <c r="AA196" i="9"/>
  <c r="D197" i="9"/>
  <c r="I197" i="9"/>
  <c r="J197" i="9"/>
  <c r="K197" i="9"/>
  <c r="L197" i="9"/>
  <c r="M197" i="9"/>
  <c r="O197" i="9"/>
  <c r="T197" i="9"/>
  <c r="U197" i="9"/>
  <c r="V197" i="9"/>
  <c r="W197" i="9"/>
  <c r="X197" i="9"/>
  <c r="Z197" i="9"/>
  <c r="AA197" i="9"/>
  <c r="D198" i="9"/>
  <c r="I198" i="9"/>
  <c r="J198" i="9"/>
  <c r="K198" i="9"/>
  <c r="L198" i="9"/>
  <c r="M198" i="9"/>
  <c r="O198" i="9"/>
  <c r="T198" i="9"/>
  <c r="U198" i="9"/>
  <c r="V198" i="9"/>
  <c r="W198" i="9"/>
  <c r="X198" i="9"/>
  <c r="Z198" i="9"/>
  <c r="AA198" i="9"/>
  <c r="D199" i="9"/>
  <c r="I199" i="9"/>
  <c r="J199" i="9"/>
  <c r="K199" i="9"/>
  <c r="L199" i="9"/>
  <c r="M199" i="9"/>
  <c r="O199" i="9"/>
  <c r="T199" i="9"/>
  <c r="U199" i="9"/>
  <c r="V199" i="9"/>
  <c r="W199" i="9"/>
  <c r="X199" i="9"/>
  <c r="Z199" i="9"/>
  <c r="AA199" i="9"/>
  <c r="D200" i="9"/>
  <c r="I200" i="9"/>
  <c r="J200" i="9"/>
  <c r="K200" i="9"/>
  <c r="L200" i="9"/>
  <c r="M200" i="9"/>
  <c r="O200" i="9"/>
  <c r="T200" i="9"/>
  <c r="U200" i="9"/>
  <c r="V200" i="9"/>
  <c r="W200" i="9"/>
  <c r="X200" i="9"/>
  <c r="Z200" i="9"/>
  <c r="AA200" i="9"/>
  <c r="D201" i="9"/>
  <c r="I201" i="9"/>
  <c r="J201" i="9"/>
  <c r="K201" i="9"/>
  <c r="L201" i="9"/>
  <c r="M201" i="9"/>
  <c r="O201" i="9"/>
  <c r="T201" i="9"/>
  <c r="U201" i="9"/>
  <c r="V201" i="9"/>
  <c r="W201" i="9"/>
  <c r="X201" i="9"/>
  <c r="Z201" i="9"/>
  <c r="AA201" i="9"/>
  <c r="D202" i="9"/>
  <c r="I202" i="9"/>
  <c r="J202" i="9"/>
  <c r="K202" i="9"/>
  <c r="L202" i="9"/>
  <c r="M202" i="9"/>
  <c r="O202" i="9"/>
  <c r="T202" i="9"/>
  <c r="U202" i="9"/>
  <c r="V202" i="9"/>
  <c r="W202" i="9"/>
  <c r="X202" i="9"/>
  <c r="Z202" i="9"/>
  <c r="AA202" i="9"/>
  <c r="D203" i="9"/>
  <c r="I203" i="9"/>
  <c r="J203" i="9"/>
  <c r="K203" i="9"/>
  <c r="L203" i="9"/>
  <c r="M203" i="9"/>
  <c r="O203" i="9"/>
  <c r="T203" i="9"/>
  <c r="U203" i="9"/>
  <c r="V203" i="9"/>
  <c r="W203" i="9"/>
  <c r="X203" i="9"/>
  <c r="Z203" i="9"/>
  <c r="AA203" i="9"/>
  <c r="D204" i="9"/>
  <c r="I204" i="9"/>
  <c r="J204" i="9"/>
  <c r="K204" i="9"/>
  <c r="L204" i="9"/>
  <c r="M204" i="9"/>
  <c r="O204" i="9"/>
  <c r="T204" i="9"/>
  <c r="U204" i="9"/>
  <c r="V204" i="9"/>
  <c r="W204" i="9"/>
  <c r="X204" i="9"/>
  <c r="Z204" i="9"/>
  <c r="AA204" i="9"/>
  <c r="D205" i="9"/>
  <c r="I205" i="9"/>
  <c r="J205" i="9"/>
  <c r="K205" i="9"/>
  <c r="L205" i="9"/>
  <c r="M205" i="9"/>
  <c r="O205" i="9"/>
  <c r="T205" i="9"/>
  <c r="U205" i="9"/>
  <c r="V205" i="9"/>
  <c r="W205" i="9"/>
  <c r="X205" i="9"/>
  <c r="Z205" i="9"/>
  <c r="AA205" i="9"/>
  <c r="D206" i="9"/>
  <c r="I206" i="9"/>
  <c r="J206" i="9"/>
  <c r="K206" i="9"/>
  <c r="L206" i="9"/>
  <c r="M206" i="9"/>
  <c r="O206" i="9"/>
  <c r="T206" i="9"/>
  <c r="U206" i="9"/>
  <c r="V206" i="9"/>
  <c r="W206" i="9"/>
  <c r="X206" i="9"/>
  <c r="Z206" i="9"/>
  <c r="AA206" i="9"/>
  <c r="D207" i="9"/>
  <c r="I207" i="9"/>
  <c r="J207" i="9"/>
  <c r="K207" i="9"/>
  <c r="L207" i="9"/>
  <c r="M207" i="9"/>
  <c r="O207" i="9"/>
  <c r="T207" i="9"/>
  <c r="U207" i="9"/>
  <c r="V207" i="9"/>
  <c r="W207" i="9"/>
  <c r="X207" i="9"/>
  <c r="Z207" i="9"/>
  <c r="AA207" i="9"/>
  <c r="D208" i="9"/>
  <c r="I208" i="9"/>
  <c r="J208" i="9"/>
  <c r="K208" i="9"/>
  <c r="L208" i="9"/>
  <c r="M208" i="9"/>
  <c r="O208" i="9"/>
  <c r="T208" i="9"/>
  <c r="U208" i="9"/>
  <c r="V208" i="9"/>
  <c r="W208" i="9"/>
  <c r="X208" i="9"/>
  <c r="Z208" i="9"/>
  <c r="AA208" i="9"/>
  <c r="D209" i="9"/>
  <c r="I209" i="9"/>
  <c r="J209" i="9"/>
  <c r="K209" i="9"/>
  <c r="L209" i="9"/>
  <c r="M209" i="9"/>
  <c r="O209" i="9"/>
  <c r="T209" i="9"/>
  <c r="U209" i="9"/>
  <c r="V209" i="9"/>
  <c r="W209" i="9"/>
  <c r="X209" i="9"/>
  <c r="Z209" i="9"/>
  <c r="AA209" i="9"/>
  <c r="D210" i="9"/>
  <c r="I210" i="9"/>
  <c r="J210" i="9"/>
  <c r="K210" i="9"/>
  <c r="L210" i="9"/>
  <c r="M210" i="9"/>
  <c r="O210" i="9"/>
  <c r="T210" i="9"/>
  <c r="U210" i="9"/>
  <c r="V210" i="9"/>
  <c r="W210" i="9"/>
  <c r="X210" i="9"/>
  <c r="Z210" i="9"/>
  <c r="AA210" i="9"/>
  <c r="D211" i="9"/>
  <c r="I211" i="9"/>
  <c r="J211" i="9"/>
  <c r="K211" i="9"/>
  <c r="L211" i="9"/>
  <c r="M211" i="9"/>
  <c r="O211" i="9"/>
  <c r="T211" i="9"/>
  <c r="U211" i="9"/>
  <c r="V211" i="9"/>
  <c r="W211" i="9"/>
  <c r="X211" i="9"/>
  <c r="Z211" i="9"/>
  <c r="AA211" i="9"/>
  <c r="D212" i="9"/>
  <c r="I212" i="9"/>
  <c r="J212" i="9"/>
  <c r="K212" i="9"/>
  <c r="L212" i="9"/>
  <c r="M212" i="9"/>
  <c r="O212" i="9"/>
  <c r="T212" i="9"/>
  <c r="U212" i="9"/>
  <c r="V212" i="9"/>
  <c r="W212" i="9"/>
  <c r="X212" i="9"/>
  <c r="Z212" i="9"/>
  <c r="AA212" i="9"/>
  <c r="D213" i="9"/>
  <c r="I213" i="9"/>
  <c r="J213" i="9"/>
  <c r="K213" i="9"/>
  <c r="L213" i="9"/>
  <c r="M213" i="9"/>
  <c r="O213" i="9"/>
  <c r="T213" i="9"/>
  <c r="U213" i="9"/>
  <c r="V213" i="9"/>
  <c r="W213" i="9"/>
  <c r="X213" i="9"/>
  <c r="Z213" i="9"/>
  <c r="AA213" i="9"/>
  <c r="D214" i="9"/>
  <c r="I214" i="9"/>
  <c r="J214" i="9"/>
  <c r="K214" i="9"/>
  <c r="L214" i="9"/>
  <c r="M214" i="9"/>
  <c r="O214" i="9"/>
  <c r="T214" i="9"/>
  <c r="U214" i="9"/>
  <c r="V214" i="9"/>
  <c r="W214" i="9"/>
  <c r="X214" i="9"/>
  <c r="Z214" i="9"/>
  <c r="AA214" i="9"/>
  <c r="D215" i="9"/>
  <c r="I215" i="9"/>
  <c r="J215" i="9"/>
  <c r="K215" i="9"/>
  <c r="L215" i="9"/>
  <c r="M215" i="9"/>
  <c r="O215" i="9"/>
  <c r="T215" i="9"/>
  <c r="U215" i="9"/>
  <c r="V215" i="9"/>
  <c r="W215" i="9"/>
  <c r="X215" i="9"/>
  <c r="Z215" i="9"/>
  <c r="AA215" i="9"/>
  <c r="D216" i="9"/>
  <c r="I216" i="9"/>
  <c r="J216" i="9"/>
  <c r="K216" i="9"/>
  <c r="L216" i="9"/>
  <c r="M216" i="9"/>
  <c r="O216" i="9"/>
  <c r="T216" i="9"/>
  <c r="U216" i="9"/>
  <c r="V216" i="9"/>
  <c r="W216" i="9"/>
  <c r="X216" i="9"/>
  <c r="Z216" i="9"/>
  <c r="AA216" i="9"/>
  <c r="D217" i="9"/>
  <c r="I217" i="9"/>
  <c r="J217" i="9"/>
  <c r="K217" i="9"/>
  <c r="L217" i="9"/>
  <c r="M217" i="9"/>
  <c r="O217" i="9"/>
  <c r="T217" i="9"/>
  <c r="U217" i="9"/>
  <c r="V217" i="9"/>
  <c r="W217" i="9"/>
  <c r="X217" i="9"/>
  <c r="Z217" i="9"/>
  <c r="AA217" i="9"/>
  <c r="D218" i="9"/>
  <c r="I218" i="9"/>
  <c r="J218" i="9"/>
  <c r="K218" i="9"/>
  <c r="L218" i="9"/>
  <c r="M218" i="9"/>
  <c r="O218" i="9"/>
  <c r="T218" i="9"/>
  <c r="U218" i="9"/>
  <c r="V218" i="9"/>
  <c r="W218" i="9"/>
  <c r="X218" i="9"/>
  <c r="Z218" i="9"/>
  <c r="AA218" i="9"/>
  <c r="D219" i="9"/>
  <c r="I219" i="9"/>
  <c r="J219" i="9"/>
  <c r="K219" i="9"/>
  <c r="L219" i="9"/>
  <c r="M219" i="9"/>
  <c r="O219" i="9"/>
  <c r="T219" i="9"/>
  <c r="U219" i="9"/>
  <c r="V219" i="9"/>
  <c r="W219" i="9"/>
  <c r="X219" i="9"/>
  <c r="Z219" i="9"/>
  <c r="AA219" i="9"/>
  <c r="D220" i="9"/>
  <c r="I220" i="9"/>
  <c r="J220" i="9"/>
  <c r="K220" i="9"/>
  <c r="L220" i="9"/>
  <c r="M220" i="9"/>
  <c r="O220" i="9"/>
  <c r="T220" i="9"/>
  <c r="U220" i="9"/>
  <c r="V220" i="9"/>
  <c r="W220" i="9"/>
  <c r="X220" i="9"/>
  <c r="Z220" i="9"/>
  <c r="AA220" i="9"/>
  <c r="D221" i="9"/>
  <c r="I221" i="9"/>
  <c r="J221" i="9"/>
  <c r="K221" i="9"/>
  <c r="L221" i="9"/>
  <c r="M221" i="9"/>
  <c r="O221" i="9"/>
  <c r="T221" i="9"/>
  <c r="U221" i="9"/>
  <c r="V221" i="9"/>
  <c r="W221" i="9"/>
  <c r="X221" i="9"/>
  <c r="Z221" i="9"/>
  <c r="AA221" i="9"/>
  <c r="D222" i="9"/>
  <c r="I222" i="9"/>
  <c r="J222" i="9"/>
  <c r="K222" i="9"/>
  <c r="L222" i="9"/>
  <c r="M222" i="9"/>
  <c r="O222" i="9"/>
  <c r="T222" i="9"/>
  <c r="U222" i="9"/>
  <c r="V222" i="9"/>
  <c r="W222" i="9"/>
  <c r="X222" i="9"/>
  <c r="Z222" i="9"/>
  <c r="AA222" i="9"/>
  <c r="D223" i="9"/>
  <c r="I223" i="9"/>
  <c r="J223" i="9"/>
  <c r="K223" i="9"/>
  <c r="L223" i="9"/>
  <c r="M223" i="9"/>
  <c r="O223" i="9"/>
  <c r="T223" i="9"/>
  <c r="U223" i="9"/>
  <c r="V223" i="9"/>
  <c r="W223" i="9"/>
  <c r="X223" i="9"/>
  <c r="Z223" i="9"/>
  <c r="AA223" i="9"/>
  <c r="D224" i="9"/>
  <c r="I224" i="9"/>
  <c r="J224" i="9"/>
  <c r="K224" i="9"/>
  <c r="L224" i="9"/>
  <c r="M224" i="9"/>
  <c r="O224" i="9"/>
  <c r="T224" i="9"/>
  <c r="U224" i="9"/>
  <c r="V224" i="9"/>
  <c r="W224" i="9"/>
  <c r="X224" i="9"/>
  <c r="Z224" i="9"/>
  <c r="AA224" i="9"/>
  <c r="D225" i="9"/>
  <c r="I225" i="9"/>
  <c r="J225" i="9"/>
  <c r="K225" i="9"/>
  <c r="L225" i="9"/>
  <c r="M225" i="9"/>
  <c r="O225" i="9"/>
  <c r="T225" i="9"/>
  <c r="U225" i="9"/>
  <c r="V225" i="9"/>
  <c r="W225" i="9"/>
  <c r="X225" i="9"/>
  <c r="Z225" i="9"/>
  <c r="AA225" i="9"/>
  <c r="D226" i="9"/>
  <c r="I226" i="9"/>
  <c r="J226" i="9"/>
  <c r="K226" i="9"/>
  <c r="L226" i="9"/>
  <c r="M226" i="9"/>
  <c r="O226" i="9"/>
  <c r="T226" i="9"/>
  <c r="U226" i="9"/>
  <c r="V226" i="9"/>
  <c r="W226" i="9"/>
  <c r="X226" i="9"/>
  <c r="Z226" i="9"/>
  <c r="AA226" i="9"/>
  <c r="D227" i="9"/>
  <c r="I227" i="9"/>
  <c r="J227" i="9"/>
  <c r="K227" i="9"/>
  <c r="L227" i="9"/>
  <c r="M227" i="9"/>
  <c r="O227" i="9"/>
  <c r="T227" i="9"/>
  <c r="U227" i="9"/>
  <c r="V227" i="9"/>
  <c r="W227" i="9"/>
  <c r="X227" i="9"/>
  <c r="Z227" i="9"/>
  <c r="AA227" i="9"/>
  <c r="D228" i="9"/>
  <c r="I228" i="9"/>
  <c r="J228" i="9"/>
  <c r="K228" i="9"/>
  <c r="L228" i="9"/>
  <c r="M228" i="9"/>
  <c r="O228" i="9"/>
  <c r="T228" i="9"/>
  <c r="U228" i="9"/>
  <c r="V228" i="9"/>
  <c r="W228" i="9"/>
  <c r="X228" i="9"/>
  <c r="Z228" i="9"/>
  <c r="AA228" i="9"/>
  <c r="D229" i="9"/>
  <c r="I229" i="9"/>
  <c r="J229" i="9"/>
  <c r="K229" i="9"/>
  <c r="L229" i="9"/>
  <c r="M229" i="9"/>
  <c r="O229" i="9"/>
  <c r="T229" i="9"/>
  <c r="U229" i="9"/>
  <c r="V229" i="9"/>
  <c r="W229" i="9"/>
  <c r="X229" i="9"/>
  <c r="Z229" i="9"/>
  <c r="AA229" i="9"/>
  <c r="D230" i="9"/>
  <c r="I230" i="9"/>
  <c r="J230" i="9"/>
  <c r="K230" i="9"/>
  <c r="L230" i="9"/>
  <c r="M230" i="9"/>
  <c r="O230" i="9"/>
  <c r="T230" i="9"/>
  <c r="U230" i="9"/>
  <c r="V230" i="9"/>
  <c r="W230" i="9"/>
  <c r="X230" i="9"/>
  <c r="Z230" i="9"/>
  <c r="AA230" i="9"/>
  <c r="D231" i="9"/>
  <c r="I231" i="9"/>
  <c r="J231" i="9"/>
  <c r="K231" i="9"/>
  <c r="L231" i="9"/>
  <c r="M231" i="9"/>
  <c r="O231" i="9"/>
  <c r="T231" i="9"/>
  <c r="U231" i="9"/>
  <c r="V231" i="9"/>
  <c r="W231" i="9"/>
  <c r="X231" i="9"/>
  <c r="Z231" i="9"/>
  <c r="AA231" i="9"/>
  <c r="D232" i="9"/>
  <c r="I232" i="9"/>
  <c r="J232" i="9"/>
  <c r="K232" i="9"/>
  <c r="L232" i="9"/>
  <c r="M232" i="9"/>
  <c r="O232" i="9"/>
  <c r="T232" i="9"/>
  <c r="U232" i="9"/>
  <c r="V232" i="9"/>
  <c r="W232" i="9"/>
  <c r="X232" i="9"/>
  <c r="Z232" i="9"/>
  <c r="AA232" i="9"/>
  <c r="D233" i="9"/>
  <c r="I233" i="9"/>
  <c r="J233" i="9"/>
  <c r="K233" i="9"/>
  <c r="L233" i="9"/>
  <c r="M233" i="9"/>
  <c r="O233" i="9"/>
  <c r="T233" i="9"/>
  <c r="U233" i="9"/>
  <c r="V233" i="9"/>
  <c r="W233" i="9"/>
  <c r="X233" i="9"/>
  <c r="Z233" i="9"/>
  <c r="AA233" i="9"/>
  <c r="D234" i="9"/>
  <c r="I234" i="9"/>
  <c r="J234" i="9"/>
  <c r="K234" i="9"/>
  <c r="L234" i="9"/>
  <c r="M234" i="9"/>
  <c r="O234" i="9"/>
  <c r="T234" i="9"/>
  <c r="U234" i="9"/>
  <c r="V234" i="9"/>
  <c r="W234" i="9"/>
  <c r="X234" i="9"/>
  <c r="Z234" i="9"/>
  <c r="AA234" i="9"/>
  <c r="D235" i="9"/>
  <c r="I235" i="9"/>
  <c r="J235" i="9"/>
  <c r="K235" i="9"/>
  <c r="L235" i="9"/>
  <c r="M235" i="9"/>
  <c r="O235" i="9"/>
  <c r="T235" i="9"/>
  <c r="U235" i="9"/>
  <c r="V235" i="9"/>
  <c r="W235" i="9"/>
  <c r="X235" i="9"/>
  <c r="Z235" i="9"/>
  <c r="AA235" i="9"/>
  <c r="D236" i="9"/>
  <c r="I236" i="9"/>
  <c r="J236" i="9"/>
  <c r="K236" i="9"/>
  <c r="L236" i="9"/>
  <c r="M236" i="9"/>
  <c r="O236" i="9"/>
  <c r="T236" i="9"/>
  <c r="U236" i="9"/>
  <c r="V236" i="9"/>
  <c r="W236" i="9"/>
  <c r="X236" i="9"/>
  <c r="Z236" i="9"/>
  <c r="AA236" i="9"/>
  <c r="D237" i="9"/>
  <c r="I237" i="9"/>
  <c r="J237" i="9"/>
  <c r="K237" i="9"/>
  <c r="L237" i="9"/>
  <c r="M237" i="9"/>
  <c r="O237" i="9"/>
  <c r="T237" i="9"/>
  <c r="U237" i="9"/>
  <c r="V237" i="9"/>
  <c r="W237" i="9"/>
  <c r="X237" i="9"/>
  <c r="Z237" i="9"/>
  <c r="AA237" i="9"/>
  <c r="D238" i="9"/>
  <c r="I238" i="9"/>
  <c r="J238" i="9"/>
  <c r="K238" i="9"/>
  <c r="L238" i="9"/>
  <c r="M238" i="9"/>
  <c r="O238" i="9"/>
  <c r="T238" i="9"/>
  <c r="U238" i="9"/>
  <c r="V238" i="9"/>
  <c r="W238" i="9"/>
  <c r="X238" i="9"/>
  <c r="Z238" i="9"/>
  <c r="AA238" i="9"/>
  <c r="D239" i="9"/>
  <c r="I239" i="9"/>
  <c r="J239" i="9"/>
  <c r="K239" i="9"/>
  <c r="L239" i="9"/>
  <c r="M239" i="9"/>
  <c r="O239" i="9"/>
  <c r="T239" i="9"/>
  <c r="U239" i="9"/>
  <c r="V239" i="9"/>
  <c r="W239" i="9"/>
  <c r="X239" i="9"/>
  <c r="Z239" i="9"/>
  <c r="AA239" i="9"/>
  <c r="D240" i="9"/>
  <c r="I240" i="9"/>
  <c r="J240" i="9"/>
  <c r="K240" i="9"/>
  <c r="L240" i="9"/>
  <c r="M240" i="9"/>
  <c r="O240" i="9"/>
  <c r="T240" i="9"/>
  <c r="U240" i="9"/>
  <c r="V240" i="9"/>
  <c r="W240" i="9"/>
  <c r="X240" i="9"/>
  <c r="Z240" i="9"/>
  <c r="AA240" i="9"/>
  <c r="D241" i="9"/>
  <c r="I241" i="9"/>
  <c r="J241" i="9"/>
  <c r="K241" i="9"/>
  <c r="L241" i="9"/>
  <c r="M241" i="9"/>
  <c r="O241" i="9"/>
  <c r="T241" i="9"/>
  <c r="U241" i="9"/>
  <c r="V241" i="9"/>
  <c r="W241" i="9"/>
  <c r="X241" i="9"/>
  <c r="Z241" i="9"/>
  <c r="AA241" i="9"/>
  <c r="D242" i="9"/>
  <c r="I242" i="9"/>
  <c r="J242" i="9"/>
  <c r="K242" i="9"/>
  <c r="L242" i="9"/>
  <c r="M242" i="9"/>
  <c r="O242" i="9"/>
  <c r="T242" i="9"/>
  <c r="U242" i="9"/>
  <c r="V242" i="9"/>
  <c r="W242" i="9"/>
  <c r="X242" i="9"/>
  <c r="Z242" i="9"/>
  <c r="AA242" i="9"/>
  <c r="AA9" i="9"/>
  <c r="V9" i="9"/>
  <c r="D9" i="9"/>
  <c r="N1145"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5" i="10"/>
  <c r="N96" i="10"/>
  <c r="N97" i="10"/>
  <c r="N98" i="10"/>
  <c r="N99" i="10"/>
  <c r="N100" i="10"/>
  <c r="N101" i="10"/>
  <c r="N102" i="10"/>
  <c r="N103" i="10"/>
  <c r="N104" i="10"/>
  <c r="N105" i="10"/>
  <c r="N106" i="10"/>
  <c r="N107" i="10"/>
  <c r="N108" i="10"/>
  <c r="N109" i="10"/>
  <c r="N110" i="10"/>
  <c r="N111" i="10"/>
  <c r="N112" i="10"/>
  <c r="N113" i="10"/>
  <c r="N114" i="10"/>
  <c r="N115" i="10"/>
  <c r="N116" i="10"/>
  <c r="N117" i="10"/>
  <c r="N118" i="10"/>
  <c r="N119" i="10"/>
  <c r="N120" i="10"/>
  <c r="N121" i="10"/>
  <c r="N122" i="10"/>
  <c r="N123" i="10"/>
  <c r="N124" i="10"/>
  <c r="N125" i="10"/>
  <c r="N126" i="10"/>
  <c r="N127" i="10"/>
  <c r="N128" i="10"/>
  <c r="N129" i="10"/>
  <c r="N130" i="10"/>
  <c r="N131" i="10"/>
  <c r="N132" i="10"/>
  <c r="N133" i="10"/>
  <c r="N134" i="10"/>
  <c r="N135" i="10"/>
  <c r="N136" i="10"/>
  <c r="N137" i="10"/>
  <c r="N138" i="10"/>
  <c r="N139" i="10"/>
  <c r="N140" i="10"/>
  <c r="N141" i="10"/>
  <c r="N142" i="10"/>
  <c r="N143" i="10"/>
  <c r="N144" i="10"/>
  <c r="N145" i="10"/>
  <c r="N146" i="10"/>
  <c r="N147" i="10"/>
  <c r="N148" i="10"/>
  <c r="N149" i="10"/>
  <c r="N150" i="10"/>
  <c r="N151" i="10"/>
  <c r="N152" i="10"/>
  <c r="N153" i="10"/>
  <c r="N154" i="10"/>
  <c r="N155" i="10"/>
  <c r="N156" i="10"/>
  <c r="N157" i="10"/>
  <c r="N158" i="10"/>
  <c r="N159" i="10"/>
  <c r="N160" i="10"/>
  <c r="N161" i="10"/>
  <c r="N162" i="10"/>
  <c r="N163" i="10"/>
  <c r="N164" i="10"/>
  <c r="N165" i="10"/>
  <c r="N166" i="10"/>
  <c r="N167" i="10"/>
  <c r="N168" i="10"/>
  <c r="N169" i="10"/>
  <c r="N170" i="10"/>
  <c r="N171" i="10"/>
  <c r="N172" i="10"/>
  <c r="N173" i="10"/>
  <c r="N174" i="10"/>
  <c r="N175" i="10"/>
  <c r="N176" i="10"/>
  <c r="N177" i="10"/>
  <c r="N178" i="10"/>
  <c r="N179" i="10"/>
  <c r="N180" i="10"/>
  <c r="N181" i="10"/>
  <c r="N182" i="10"/>
  <c r="N183" i="10"/>
  <c r="N184" i="10"/>
  <c r="N185" i="10"/>
  <c r="N186" i="10"/>
  <c r="N187" i="10"/>
  <c r="N188" i="10"/>
  <c r="N189" i="10"/>
  <c r="N190" i="10"/>
  <c r="N191" i="10"/>
  <c r="N192" i="10"/>
  <c r="N193" i="10"/>
  <c r="N194" i="10"/>
  <c r="N195" i="10"/>
  <c r="N196" i="10"/>
  <c r="N197" i="10"/>
  <c r="N198" i="10"/>
  <c r="N199" i="10"/>
  <c r="N200" i="10"/>
  <c r="N201" i="10"/>
  <c r="N202" i="10"/>
  <c r="N203" i="10"/>
  <c r="N204" i="10"/>
  <c r="N205" i="10"/>
  <c r="N206" i="10"/>
  <c r="N207" i="10"/>
  <c r="N208" i="10"/>
  <c r="N209" i="10"/>
  <c r="N210" i="10"/>
  <c r="N211" i="10"/>
  <c r="N212" i="10"/>
  <c r="N213" i="10"/>
  <c r="N214" i="10"/>
  <c r="N215" i="10"/>
  <c r="N216" i="10"/>
  <c r="N217" i="10"/>
  <c r="N218" i="10"/>
  <c r="N219" i="10"/>
  <c r="N220" i="10"/>
  <c r="N221" i="10"/>
  <c r="N222" i="10"/>
  <c r="N223" i="10"/>
  <c r="N224" i="10"/>
  <c r="N225" i="10"/>
  <c r="N226" i="10"/>
  <c r="N227" i="10"/>
  <c r="N228" i="10"/>
  <c r="N229" i="10"/>
  <c r="N230" i="10"/>
  <c r="N231" i="10"/>
  <c r="N232" i="10"/>
  <c r="N233" i="10"/>
  <c r="N234" i="10"/>
  <c r="N235" i="10"/>
  <c r="N236" i="10"/>
  <c r="N237" i="10"/>
  <c r="N238" i="10"/>
  <c r="N239" i="10"/>
  <c r="N240" i="10"/>
  <c r="N241" i="10"/>
  <c r="N242" i="10"/>
  <c r="N243" i="10"/>
  <c r="N244" i="10"/>
  <c r="N245" i="10"/>
  <c r="N246" i="10"/>
  <c r="N247" i="10"/>
  <c r="N248" i="10"/>
  <c r="N249" i="10"/>
  <c r="N250" i="10"/>
  <c r="N251" i="10"/>
  <c r="N252" i="10"/>
  <c r="N253" i="10"/>
  <c r="N254" i="10"/>
  <c r="N255" i="10"/>
  <c r="N256" i="10"/>
  <c r="N257" i="10"/>
  <c r="N258" i="10"/>
  <c r="N259" i="10"/>
  <c r="N260" i="10"/>
  <c r="N261" i="10"/>
  <c r="N262" i="10"/>
  <c r="N263" i="10"/>
  <c r="N264" i="10"/>
  <c r="N265" i="10"/>
  <c r="N266" i="10"/>
  <c r="N267" i="10"/>
  <c r="N268" i="10"/>
  <c r="N269" i="10"/>
  <c r="N270" i="10"/>
  <c r="N271" i="10"/>
  <c r="N272" i="10"/>
  <c r="N273" i="10"/>
  <c r="N274" i="10"/>
  <c r="N275" i="10"/>
  <c r="N276" i="10"/>
  <c r="N277" i="10"/>
  <c r="N278" i="10"/>
  <c r="N279" i="10"/>
  <c r="N280" i="10"/>
  <c r="N281" i="10"/>
  <c r="N282" i="10"/>
  <c r="N283" i="10"/>
  <c r="N284" i="10"/>
  <c r="N285" i="10"/>
  <c r="N286" i="10"/>
  <c r="N287" i="10"/>
  <c r="N288" i="10"/>
  <c r="N289" i="10"/>
  <c r="N290" i="10"/>
  <c r="N291" i="10"/>
  <c r="N292" i="10"/>
  <c r="N293" i="10"/>
  <c r="N294" i="10"/>
  <c r="N295" i="10"/>
  <c r="N296" i="10"/>
  <c r="N297" i="10"/>
  <c r="N298" i="10"/>
  <c r="N299" i="10"/>
  <c r="N300" i="10"/>
  <c r="N301" i="10"/>
  <c r="N302" i="10"/>
  <c r="N303" i="10"/>
  <c r="N304" i="10"/>
  <c r="N305" i="10"/>
  <c r="N306" i="10"/>
  <c r="N307" i="10"/>
  <c r="N308" i="10"/>
  <c r="N309" i="10"/>
  <c r="N310" i="10"/>
  <c r="N311" i="10"/>
  <c r="N312" i="10"/>
  <c r="N313" i="10"/>
  <c r="N314" i="10"/>
  <c r="N315" i="10"/>
  <c r="N316" i="10"/>
  <c r="N317" i="10"/>
  <c r="N318" i="10"/>
  <c r="N319" i="10"/>
  <c r="N320" i="10"/>
  <c r="N321" i="10"/>
  <c r="N322" i="10"/>
  <c r="N323" i="10"/>
  <c r="N324" i="10"/>
  <c r="N325" i="10"/>
  <c r="N326" i="10"/>
  <c r="N327" i="10"/>
  <c r="N328" i="10"/>
  <c r="N329" i="10"/>
  <c r="N330" i="10"/>
  <c r="N331" i="10"/>
  <c r="N332" i="10"/>
  <c r="N333" i="10"/>
  <c r="N334" i="10"/>
  <c r="N335" i="10"/>
  <c r="N336" i="10"/>
  <c r="N337" i="10"/>
  <c r="N338" i="10"/>
  <c r="N339" i="10"/>
  <c r="N340" i="10"/>
  <c r="N341" i="10"/>
  <c r="N342" i="10"/>
  <c r="N343" i="10"/>
  <c r="N344" i="10"/>
  <c r="N345" i="10"/>
  <c r="N346" i="10"/>
  <c r="N347" i="10"/>
  <c r="N348" i="10"/>
  <c r="N349" i="10"/>
  <c r="N350" i="10"/>
  <c r="N351" i="10"/>
  <c r="N352" i="10"/>
  <c r="N353" i="10"/>
  <c r="N354" i="10"/>
  <c r="N355" i="10"/>
  <c r="N356" i="10"/>
  <c r="N357" i="10"/>
  <c r="N358" i="10"/>
  <c r="N359" i="10"/>
  <c r="N360" i="10"/>
  <c r="N361" i="10"/>
  <c r="N362" i="10"/>
  <c r="N363" i="10"/>
  <c r="N364" i="10"/>
  <c r="N365" i="10"/>
  <c r="N366" i="10"/>
  <c r="N367" i="10"/>
  <c r="N368" i="10"/>
  <c r="N369" i="10"/>
  <c r="N370" i="10"/>
  <c r="N371" i="10"/>
  <c r="N372" i="10"/>
  <c r="N373" i="10"/>
  <c r="N374" i="10"/>
  <c r="N375" i="10"/>
  <c r="N376" i="10"/>
  <c r="N377" i="10"/>
  <c r="N378" i="10"/>
  <c r="N379" i="10"/>
  <c r="N380" i="10"/>
  <c r="N381" i="10"/>
  <c r="N382" i="10"/>
  <c r="N383" i="10"/>
  <c r="N384" i="10"/>
  <c r="N385" i="10"/>
  <c r="N386" i="10"/>
  <c r="N387" i="10"/>
  <c r="N388" i="10"/>
  <c r="N389" i="10"/>
  <c r="N390" i="10"/>
  <c r="N391" i="10"/>
  <c r="N392" i="10"/>
  <c r="N393" i="10"/>
  <c r="N394" i="10"/>
  <c r="N395" i="10"/>
  <c r="N396" i="10"/>
  <c r="N397" i="10"/>
  <c r="N398" i="10"/>
  <c r="N399" i="10"/>
  <c r="N400" i="10"/>
  <c r="N401" i="10"/>
  <c r="N402" i="10"/>
  <c r="N403" i="10"/>
  <c r="N404" i="10"/>
  <c r="N405" i="10"/>
  <c r="N406" i="10"/>
  <c r="N407" i="10"/>
  <c r="N408" i="10"/>
  <c r="N409" i="10"/>
  <c r="N410" i="10"/>
  <c r="N411" i="10"/>
  <c r="N412" i="10"/>
  <c r="N413" i="10"/>
  <c r="N414" i="10"/>
  <c r="N415" i="10"/>
  <c r="N416" i="10"/>
  <c r="N417" i="10"/>
  <c r="N418" i="10"/>
  <c r="N419" i="10"/>
  <c r="N420" i="10"/>
  <c r="N421" i="10"/>
  <c r="N422" i="10"/>
  <c r="N423" i="10"/>
  <c r="N424" i="10"/>
  <c r="N425" i="10"/>
  <c r="N426" i="10"/>
  <c r="N427" i="10"/>
  <c r="N428" i="10"/>
  <c r="N429" i="10"/>
  <c r="N430" i="10"/>
  <c r="N431" i="10"/>
  <c r="N432" i="10"/>
  <c r="N433" i="10"/>
  <c r="N434" i="10"/>
  <c r="N435" i="10"/>
  <c r="N436" i="10"/>
  <c r="N437" i="10"/>
  <c r="N438" i="10"/>
  <c r="N439" i="10"/>
  <c r="N440" i="10"/>
  <c r="N441" i="10"/>
  <c r="N442" i="10"/>
  <c r="N443" i="10"/>
  <c r="N444" i="10"/>
  <c r="N445" i="10"/>
  <c r="N446" i="10"/>
  <c r="N447" i="10"/>
  <c r="N448" i="10"/>
  <c r="N449" i="10"/>
  <c r="N450" i="10"/>
  <c r="N451" i="10"/>
  <c r="N452" i="10"/>
  <c r="N453" i="10"/>
  <c r="N454" i="10"/>
  <c r="N455" i="10"/>
  <c r="N456" i="10"/>
  <c r="N457" i="10"/>
  <c r="N458" i="10"/>
  <c r="N459" i="10"/>
  <c r="N460" i="10"/>
  <c r="N461" i="10"/>
  <c r="N462" i="10"/>
  <c r="N463" i="10"/>
  <c r="N464" i="10"/>
  <c r="N465" i="10"/>
  <c r="N466" i="10"/>
  <c r="N467" i="10"/>
  <c r="N468" i="10"/>
  <c r="N469" i="10"/>
  <c r="N470" i="10"/>
  <c r="N471" i="10"/>
  <c r="N472" i="10"/>
  <c r="N473" i="10"/>
  <c r="N474" i="10"/>
  <c r="N475" i="10"/>
  <c r="N476" i="10"/>
  <c r="N477" i="10"/>
  <c r="N478" i="10"/>
  <c r="N479" i="10"/>
  <c r="N480" i="10"/>
  <c r="N481" i="10"/>
  <c r="N482" i="10"/>
  <c r="N483" i="10"/>
  <c r="N484" i="10"/>
  <c r="N485" i="10"/>
  <c r="N486" i="10"/>
  <c r="N487" i="10"/>
  <c r="N488" i="10"/>
  <c r="N489" i="10"/>
  <c r="N490" i="10"/>
  <c r="N491" i="10"/>
  <c r="N492" i="10"/>
  <c r="N493" i="10"/>
  <c r="N494" i="10"/>
  <c r="N495" i="10"/>
  <c r="N496" i="10"/>
  <c r="N497" i="10"/>
  <c r="N498" i="10"/>
  <c r="N499" i="10"/>
  <c r="N500" i="10"/>
  <c r="N501" i="10"/>
  <c r="N502" i="10"/>
  <c r="N503" i="10"/>
  <c r="N504" i="10"/>
  <c r="N505" i="10"/>
  <c r="N506" i="10"/>
  <c r="N507" i="10"/>
  <c r="N508" i="10"/>
  <c r="N509" i="10"/>
  <c r="N510" i="10"/>
  <c r="N511" i="10"/>
  <c r="N512" i="10"/>
  <c r="N513" i="10"/>
  <c r="N514" i="10"/>
  <c r="N515" i="10"/>
  <c r="N516" i="10"/>
  <c r="N517" i="10"/>
  <c r="N518" i="10"/>
  <c r="N519" i="10"/>
  <c r="N520" i="10"/>
  <c r="N521" i="10"/>
  <c r="N522" i="10"/>
  <c r="N523" i="10"/>
  <c r="N524" i="10"/>
  <c r="N525" i="10"/>
  <c r="N526" i="10"/>
  <c r="N527" i="10"/>
  <c r="N528" i="10"/>
  <c r="N529" i="10"/>
  <c r="N530" i="10"/>
  <c r="N531" i="10"/>
  <c r="N532" i="10"/>
  <c r="N533" i="10"/>
  <c r="N534" i="10"/>
  <c r="N535" i="10"/>
  <c r="N536" i="10"/>
  <c r="N537" i="10"/>
  <c r="N538" i="10"/>
  <c r="N539" i="10"/>
  <c r="N540" i="10"/>
  <c r="N541" i="10"/>
  <c r="N542" i="10"/>
  <c r="N543" i="10"/>
  <c r="N544" i="10"/>
  <c r="N545" i="10"/>
  <c r="N546" i="10"/>
  <c r="N547" i="10"/>
  <c r="N548" i="10"/>
  <c r="N549" i="10"/>
  <c r="N550" i="10"/>
  <c r="N551" i="10"/>
  <c r="N552" i="10"/>
  <c r="N553" i="10"/>
  <c r="N554" i="10"/>
  <c r="N555" i="10"/>
  <c r="N556" i="10"/>
  <c r="N557" i="10"/>
  <c r="N558" i="10"/>
  <c r="N559" i="10"/>
  <c r="N560" i="10"/>
  <c r="N561" i="10"/>
  <c r="N562" i="10"/>
  <c r="N563" i="10"/>
  <c r="N564" i="10"/>
  <c r="N565" i="10"/>
  <c r="N566" i="10"/>
  <c r="N567" i="10"/>
  <c r="N568" i="10"/>
  <c r="N569" i="10"/>
  <c r="N570" i="10"/>
  <c r="N571" i="10"/>
  <c r="N572" i="10"/>
  <c r="N573" i="10"/>
  <c r="N574" i="10"/>
  <c r="N575" i="10"/>
  <c r="N576" i="10"/>
  <c r="N577" i="10"/>
  <c r="N578" i="10"/>
  <c r="N579" i="10"/>
  <c r="N580" i="10"/>
  <c r="N581" i="10"/>
  <c r="N582" i="10"/>
  <c r="N583" i="10"/>
  <c r="N584" i="10"/>
  <c r="N585" i="10"/>
  <c r="N586" i="10"/>
  <c r="N587" i="10"/>
  <c r="N588" i="10"/>
  <c r="N589" i="10"/>
  <c r="N590" i="10"/>
  <c r="N591" i="10"/>
  <c r="N592" i="10"/>
  <c r="N593" i="10"/>
  <c r="N594" i="10"/>
  <c r="N595" i="10"/>
  <c r="N596" i="10"/>
  <c r="N597" i="10"/>
  <c r="N598" i="10"/>
  <c r="N599" i="10"/>
  <c r="N600" i="10"/>
  <c r="N601" i="10"/>
  <c r="N602" i="10"/>
  <c r="N603" i="10"/>
  <c r="N604" i="10"/>
  <c r="N605" i="10"/>
  <c r="N606" i="10"/>
  <c r="N607" i="10"/>
  <c r="N608" i="10"/>
  <c r="N609" i="10"/>
  <c r="N610" i="10"/>
  <c r="N611" i="10"/>
  <c r="N612" i="10"/>
  <c r="N613" i="10"/>
  <c r="N614" i="10"/>
  <c r="N615" i="10"/>
  <c r="N616" i="10"/>
  <c r="N617" i="10"/>
  <c r="N618" i="10"/>
  <c r="N619" i="10"/>
  <c r="N620" i="10"/>
  <c r="N621" i="10"/>
  <c r="N622" i="10"/>
  <c r="N623" i="10"/>
  <c r="N624" i="10"/>
  <c r="N625" i="10"/>
  <c r="N626" i="10"/>
  <c r="N627" i="10"/>
  <c r="N628" i="10"/>
  <c r="N629" i="10"/>
  <c r="N630" i="10"/>
  <c r="N631" i="10"/>
  <c r="N632" i="10"/>
  <c r="N633" i="10"/>
  <c r="N634" i="10"/>
  <c r="N635" i="10"/>
  <c r="N636" i="10"/>
  <c r="N637" i="10"/>
  <c r="N638" i="10"/>
  <c r="N639" i="10"/>
  <c r="N640" i="10"/>
  <c r="N641" i="10"/>
  <c r="N642" i="10"/>
  <c r="N643" i="10"/>
  <c r="N644" i="10"/>
  <c r="N645" i="10"/>
  <c r="N646" i="10"/>
  <c r="N647" i="10"/>
  <c r="N648" i="10"/>
  <c r="N649" i="10"/>
  <c r="N650" i="10"/>
  <c r="N651" i="10"/>
  <c r="N652" i="10"/>
  <c r="N653" i="10"/>
  <c r="N654" i="10"/>
  <c r="N655" i="10"/>
  <c r="N656" i="10"/>
  <c r="N657" i="10"/>
  <c r="N658" i="10"/>
  <c r="N659" i="10"/>
  <c r="N660" i="10"/>
  <c r="N661" i="10"/>
  <c r="N662" i="10"/>
  <c r="N663" i="10"/>
  <c r="N664" i="10"/>
  <c r="N665" i="10"/>
  <c r="N666" i="10"/>
  <c r="N667" i="10"/>
  <c r="N668" i="10"/>
  <c r="N669" i="10"/>
  <c r="N670" i="10"/>
  <c r="N671" i="10"/>
  <c r="N672" i="10"/>
  <c r="N673" i="10"/>
  <c r="N674" i="10"/>
  <c r="N675" i="10"/>
  <c r="N676" i="10"/>
  <c r="N677" i="10"/>
  <c r="N678" i="10"/>
  <c r="N679" i="10"/>
  <c r="N680" i="10"/>
  <c r="N681" i="10"/>
  <c r="N682" i="10"/>
  <c r="N683" i="10"/>
  <c r="N684" i="10"/>
  <c r="N685" i="10"/>
  <c r="N686" i="10"/>
  <c r="N687" i="10"/>
  <c r="N688" i="10"/>
  <c r="N689" i="10"/>
  <c r="N690" i="10"/>
  <c r="N691" i="10"/>
  <c r="N692" i="10"/>
  <c r="N693" i="10"/>
  <c r="N694" i="10"/>
  <c r="N695" i="10"/>
  <c r="N696" i="10"/>
  <c r="N697" i="10"/>
  <c r="N698" i="10"/>
  <c r="N699" i="10"/>
  <c r="N700" i="10"/>
  <c r="N701" i="10"/>
  <c r="N702" i="10"/>
  <c r="N703" i="10"/>
  <c r="N704" i="10"/>
  <c r="N705" i="10"/>
  <c r="N706" i="10"/>
  <c r="N707" i="10"/>
  <c r="N708" i="10"/>
  <c r="N709" i="10"/>
  <c r="N710" i="10"/>
  <c r="N711" i="10"/>
  <c r="N712" i="10"/>
  <c r="N713" i="10"/>
  <c r="N714" i="10"/>
  <c r="N715" i="10"/>
  <c r="N716" i="10"/>
  <c r="N717" i="10"/>
  <c r="N718" i="10"/>
  <c r="N719" i="10"/>
  <c r="N720" i="10"/>
  <c r="N721" i="10"/>
  <c r="N722" i="10"/>
  <c r="N723" i="10"/>
  <c r="N724" i="10"/>
  <c r="N725" i="10"/>
  <c r="N726" i="10"/>
  <c r="N727" i="10"/>
  <c r="N728" i="10"/>
  <c r="N729" i="10"/>
  <c r="N730" i="10"/>
  <c r="N731" i="10"/>
  <c r="N732" i="10"/>
  <c r="N733" i="10"/>
  <c r="N734" i="10"/>
  <c r="N735" i="10"/>
  <c r="N736" i="10"/>
  <c r="N737" i="10"/>
  <c r="N738" i="10"/>
  <c r="N739" i="10"/>
  <c r="N740" i="10"/>
  <c r="N741" i="10"/>
  <c r="N742" i="10"/>
  <c r="N743" i="10"/>
  <c r="N744" i="10"/>
  <c r="N745" i="10"/>
  <c r="N746" i="10"/>
  <c r="N747" i="10"/>
  <c r="N748" i="10"/>
  <c r="N749" i="10"/>
  <c r="N750" i="10"/>
  <c r="N751" i="10"/>
  <c r="N752" i="10"/>
  <c r="N753" i="10"/>
  <c r="N754" i="10"/>
  <c r="N755" i="10"/>
  <c r="N756" i="10"/>
  <c r="N757" i="10"/>
  <c r="N758" i="10"/>
  <c r="N759" i="10"/>
  <c r="N760" i="10"/>
  <c r="N761" i="10"/>
  <c r="N762" i="10"/>
  <c r="N763" i="10"/>
  <c r="N764" i="10"/>
  <c r="N765" i="10"/>
  <c r="N766" i="10"/>
  <c r="N767" i="10"/>
  <c r="N768" i="10"/>
  <c r="N769" i="10"/>
  <c r="N770" i="10"/>
  <c r="N771" i="10"/>
  <c r="N772" i="10"/>
  <c r="N773" i="10"/>
  <c r="N774" i="10"/>
  <c r="N775" i="10"/>
  <c r="N776" i="10"/>
  <c r="N777" i="10"/>
  <c r="N778" i="10"/>
  <c r="N779" i="10"/>
  <c r="N780" i="10"/>
  <c r="N781" i="10"/>
  <c r="N782" i="10"/>
  <c r="N783" i="10"/>
  <c r="N784" i="10"/>
  <c r="N785" i="10"/>
  <c r="N786" i="10"/>
  <c r="N787" i="10"/>
  <c r="N788" i="10"/>
  <c r="N789" i="10"/>
  <c r="N790" i="10"/>
  <c r="N791" i="10"/>
  <c r="N792" i="10"/>
  <c r="N793" i="10"/>
  <c r="N794" i="10"/>
  <c r="N795" i="10"/>
  <c r="N796" i="10"/>
  <c r="N797" i="10"/>
  <c r="N798" i="10"/>
  <c r="N799" i="10"/>
  <c r="N800" i="10"/>
  <c r="N801" i="10"/>
  <c r="N802" i="10"/>
  <c r="N803" i="10"/>
  <c r="N804" i="10"/>
  <c r="N805" i="10"/>
  <c r="N806" i="10"/>
  <c r="N807" i="10"/>
  <c r="N808" i="10"/>
  <c r="N809" i="10"/>
  <c r="N810" i="10"/>
  <c r="N811" i="10"/>
  <c r="N812" i="10"/>
  <c r="N813" i="10"/>
  <c r="N814" i="10"/>
  <c r="N815" i="10"/>
  <c r="N816" i="10"/>
  <c r="N817" i="10"/>
  <c r="N818" i="10"/>
  <c r="N819" i="10"/>
  <c r="N820" i="10"/>
  <c r="N821" i="10"/>
  <c r="N822" i="10"/>
  <c r="N823" i="10"/>
  <c r="N824" i="10"/>
  <c r="N825" i="10"/>
  <c r="N826" i="10"/>
  <c r="N827" i="10"/>
  <c r="N828" i="10"/>
  <c r="N829" i="10"/>
  <c r="N830" i="10"/>
  <c r="N831" i="10"/>
  <c r="N832" i="10"/>
  <c r="N833" i="10"/>
  <c r="N834" i="10"/>
  <c r="N835" i="10"/>
  <c r="N836" i="10"/>
  <c r="N837" i="10"/>
  <c r="N838" i="10"/>
  <c r="N839" i="10"/>
  <c r="N840" i="10"/>
  <c r="N841" i="10"/>
  <c r="N842" i="10"/>
  <c r="N843" i="10"/>
  <c r="N844" i="10"/>
  <c r="N845" i="10"/>
  <c r="N846" i="10"/>
  <c r="N847" i="10"/>
  <c r="N848" i="10"/>
  <c r="N849" i="10"/>
  <c r="N850" i="10"/>
  <c r="N851" i="10"/>
  <c r="N852" i="10"/>
  <c r="N853" i="10"/>
  <c r="N854" i="10"/>
  <c r="N855" i="10"/>
  <c r="N856" i="10"/>
  <c r="N857" i="10"/>
  <c r="N858" i="10"/>
  <c r="N859" i="10"/>
  <c r="N860" i="10"/>
  <c r="N861" i="10"/>
  <c r="N862" i="10"/>
  <c r="N863" i="10"/>
  <c r="N864" i="10"/>
  <c r="N865" i="10"/>
  <c r="N866" i="10"/>
  <c r="N867" i="10"/>
  <c r="N868" i="10"/>
  <c r="N869" i="10"/>
  <c r="N870" i="10"/>
  <c r="N871" i="10"/>
  <c r="N872" i="10"/>
  <c r="N873" i="10"/>
  <c r="N874" i="10"/>
  <c r="N875" i="10"/>
  <c r="N876" i="10"/>
  <c r="N877" i="10"/>
  <c r="N878" i="10"/>
  <c r="N879" i="10"/>
  <c r="N880" i="10"/>
  <c r="N881" i="10"/>
  <c r="N882" i="10"/>
  <c r="N883" i="10"/>
  <c r="N884" i="10"/>
  <c r="N885" i="10"/>
  <c r="N886" i="10"/>
  <c r="N887" i="10"/>
  <c r="N888" i="10"/>
  <c r="N889" i="10"/>
  <c r="N890" i="10"/>
  <c r="N891" i="10"/>
  <c r="N892" i="10"/>
  <c r="N893" i="10"/>
  <c r="N894" i="10"/>
  <c r="N895" i="10"/>
  <c r="N896" i="10"/>
  <c r="N897" i="10"/>
  <c r="N898" i="10"/>
  <c r="N899" i="10"/>
  <c r="N900" i="10"/>
  <c r="N901" i="10"/>
  <c r="N902" i="10"/>
  <c r="N903" i="10"/>
  <c r="N904" i="10"/>
  <c r="N905" i="10"/>
  <c r="N906" i="10"/>
  <c r="N907" i="10"/>
  <c r="N908" i="10"/>
  <c r="N909" i="10"/>
  <c r="N910" i="10"/>
  <c r="N911" i="10"/>
  <c r="N912" i="10"/>
  <c r="N913" i="10"/>
  <c r="N914" i="10"/>
  <c r="N915" i="10"/>
  <c r="N916" i="10"/>
  <c r="N917" i="10"/>
  <c r="N918" i="10"/>
  <c r="N919" i="10"/>
  <c r="N920" i="10"/>
  <c r="N921" i="10"/>
  <c r="N922" i="10"/>
  <c r="N923" i="10"/>
  <c r="N924" i="10"/>
  <c r="N925" i="10"/>
  <c r="N926" i="10"/>
  <c r="N927" i="10"/>
  <c r="N928" i="10"/>
  <c r="N929" i="10"/>
  <c r="N930" i="10"/>
  <c r="N931" i="10"/>
  <c r="N932" i="10"/>
  <c r="N933" i="10"/>
  <c r="N934" i="10"/>
  <c r="N935" i="10"/>
  <c r="N936" i="10"/>
  <c r="N937" i="10"/>
  <c r="N938" i="10"/>
  <c r="N939" i="10"/>
  <c r="N940" i="10"/>
  <c r="N941" i="10"/>
  <c r="N942" i="10"/>
  <c r="N943" i="10"/>
  <c r="N944" i="10"/>
  <c r="N945" i="10"/>
  <c r="N946" i="10"/>
  <c r="N947" i="10"/>
  <c r="N948" i="10"/>
  <c r="N949" i="10"/>
  <c r="N950" i="10"/>
  <c r="N951" i="10"/>
  <c r="N952" i="10"/>
  <c r="N953" i="10"/>
  <c r="N954" i="10"/>
  <c r="N955" i="10"/>
  <c r="N956" i="10"/>
  <c r="N957" i="10"/>
  <c r="N958" i="10"/>
  <c r="N959" i="10"/>
  <c r="N960" i="10"/>
  <c r="N961" i="10"/>
  <c r="N962" i="10"/>
  <c r="N963" i="10"/>
  <c r="N964" i="10"/>
  <c r="N965" i="10"/>
  <c r="N966" i="10"/>
  <c r="N967" i="10"/>
  <c r="N968" i="10"/>
  <c r="N969" i="10"/>
  <c r="N970" i="10"/>
  <c r="N971" i="10"/>
  <c r="N972" i="10"/>
  <c r="N973" i="10"/>
  <c r="N974" i="10"/>
  <c r="N975" i="10"/>
  <c r="N976" i="10"/>
  <c r="N977" i="10"/>
  <c r="N978" i="10"/>
  <c r="N979" i="10"/>
  <c r="N980" i="10"/>
  <c r="N981" i="10"/>
  <c r="N982" i="10"/>
  <c r="N983" i="10"/>
  <c r="N984" i="10"/>
  <c r="N985" i="10"/>
  <c r="N986" i="10"/>
  <c r="N987" i="10"/>
  <c r="N988" i="10"/>
  <c r="N989" i="10"/>
  <c r="N990" i="10"/>
  <c r="N991" i="10"/>
  <c r="N992" i="10"/>
  <c r="N993" i="10"/>
  <c r="N994" i="10"/>
  <c r="N995" i="10"/>
  <c r="N996" i="10"/>
  <c r="N997" i="10"/>
  <c r="N998" i="10"/>
  <c r="N999" i="10"/>
  <c r="N1000" i="10"/>
  <c r="N1001" i="10"/>
  <c r="N1002" i="10"/>
  <c r="N1003" i="10"/>
  <c r="N1004" i="10"/>
  <c r="N1005" i="10"/>
  <c r="N1006" i="10"/>
  <c r="N1007" i="10"/>
  <c r="N1008" i="10"/>
  <c r="N1009" i="10"/>
  <c r="N1010" i="10"/>
  <c r="N1011" i="10"/>
  <c r="N1012" i="10"/>
  <c r="N1013" i="10"/>
  <c r="N1014" i="10"/>
  <c r="N1015" i="10"/>
  <c r="N1016" i="10"/>
  <c r="N1017" i="10"/>
  <c r="N1018" i="10"/>
  <c r="N1019" i="10"/>
  <c r="N1020" i="10"/>
  <c r="N1021" i="10"/>
  <c r="N1022" i="10"/>
  <c r="N1023" i="10"/>
  <c r="N1024" i="10"/>
  <c r="N1025" i="10"/>
  <c r="N1026" i="10"/>
  <c r="N1027" i="10"/>
  <c r="N1028" i="10"/>
  <c r="N1029" i="10"/>
  <c r="N1030" i="10"/>
  <c r="N1031" i="10"/>
  <c r="N1032" i="10"/>
  <c r="N1033" i="10"/>
  <c r="N1034" i="10"/>
  <c r="N1035" i="10"/>
  <c r="N1036" i="10"/>
  <c r="N1037" i="10"/>
  <c r="N1038" i="10"/>
  <c r="N1039" i="10"/>
  <c r="N1040" i="10"/>
  <c r="N1041" i="10"/>
  <c r="N1042" i="10"/>
  <c r="N1043" i="10"/>
  <c r="N1044" i="10"/>
  <c r="N1045" i="10"/>
  <c r="N1046" i="10"/>
  <c r="N1047" i="10"/>
  <c r="N1048" i="10"/>
  <c r="N1049" i="10"/>
  <c r="N1050" i="10"/>
  <c r="N1051" i="10"/>
  <c r="N1052" i="10"/>
  <c r="N1053" i="10"/>
  <c r="N1054" i="10"/>
  <c r="N1055" i="10"/>
  <c r="N1056" i="10"/>
  <c r="N1057" i="10"/>
  <c r="N1058" i="10"/>
  <c r="N1059" i="10"/>
  <c r="N1060" i="10"/>
  <c r="N1061" i="10"/>
  <c r="N1062" i="10"/>
  <c r="N1063" i="10"/>
  <c r="N1064" i="10"/>
  <c r="N1065" i="10"/>
  <c r="N1066" i="10"/>
  <c r="N1067" i="10"/>
  <c r="N1068" i="10"/>
  <c r="N1069" i="10"/>
  <c r="N1070" i="10"/>
  <c r="N1071" i="10"/>
  <c r="N1072" i="10"/>
  <c r="N1073" i="10"/>
  <c r="N1074" i="10"/>
  <c r="N1075" i="10"/>
  <c r="N1076" i="10"/>
  <c r="N1077" i="10"/>
  <c r="N1078" i="10"/>
  <c r="N1079" i="10"/>
  <c r="N1080" i="10"/>
  <c r="N1081" i="10"/>
  <c r="N1082" i="10"/>
  <c r="N1083" i="10"/>
  <c r="N1084" i="10"/>
  <c r="N1085" i="10"/>
  <c r="N1086" i="10"/>
  <c r="N1087" i="10"/>
  <c r="N1088" i="10"/>
  <c r="N1089" i="10"/>
  <c r="N1090" i="10"/>
  <c r="N1091" i="10"/>
  <c r="N1092" i="10"/>
  <c r="N1093" i="10"/>
  <c r="N1094" i="10"/>
  <c r="N1095" i="10"/>
  <c r="N1096" i="10"/>
  <c r="N1097" i="10"/>
  <c r="N1098" i="10"/>
  <c r="N1099" i="10"/>
  <c r="N1100" i="10"/>
  <c r="N1101" i="10"/>
  <c r="N1102" i="10"/>
  <c r="N1103" i="10"/>
  <c r="N1104" i="10"/>
  <c r="N1105" i="10"/>
  <c r="N1106" i="10"/>
  <c r="N1107" i="10"/>
  <c r="N1108" i="10"/>
  <c r="N1109" i="10"/>
  <c r="N1110" i="10"/>
  <c r="N1111" i="10"/>
  <c r="N1112" i="10"/>
  <c r="N1113" i="10"/>
  <c r="N1114" i="10"/>
  <c r="N1115" i="10"/>
  <c r="N1116" i="10"/>
  <c r="N1117" i="10"/>
  <c r="N1118" i="10"/>
  <c r="N1119" i="10"/>
  <c r="N1120" i="10"/>
  <c r="N1121" i="10"/>
  <c r="N1122" i="10"/>
  <c r="N1123" i="10"/>
  <c r="N1124" i="10"/>
  <c r="N1125" i="10"/>
  <c r="N1126" i="10"/>
  <c r="N1127" i="10"/>
  <c r="N1128" i="10"/>
  <c r="N1129" i="10"/>
  <c r="N1130" i="10"/>
  <c r="N1131" i="10"/>
  <c r="N1132" i="10"/>
  <c r="N1133" i="10"/>
  <c r="N1134" i="10"/>
  <c r="N1135" i="10"/>
  <c r="N1136" i="10"/>
  <c r="N1137" i="10"/>
  <c r="N1138" i="10"/>
  <c r="N1139" i="10"/>
  <c r="N1140" i="10"/>
  <c r="N1141" i="10"/>
  <c r="N1142" i="10"/>
  <c r="N1143" i="10"/>
  <c r="N1144" i="10"/>
  <c r="Q101" i="10"/>
  <c r="Q109" i="10"/>
  <c r="Q113" i="10"/>
  <c r="Q117" i="10"/>
  <c r="Q121" i="10"/>
  <c r="Q125" i="10"/>
  <c r="Q129" i="10"/>
  <c r="Q133" i="10"/>
  <c r="Q137" i="10"/>
  <c r="Q141" i="10"/>
  <c r="Q145" i="10"/>
  <c r="Q149" i="10"/>
  <c r="Q153" i="10"/>
  <c r="Q157" i="10"/>
  <c r="Q161" i="10"/>
  <c r="Q165" i="10"/>
  <c r="Q169" i="10"/>
  <c r="Q173" i="10"/>
  <c r="Q177" i="10"/>
  <c r="Q185" i="10"/>
  <c r="N9" i="10"/>
  <c r="Q9" i="10" s="1"/>
  <c r="M11" i="10"/>
  <c r="R11" i="10"/>
  <c r="Q11" i="10"/>
  <c r="S11" i="10"/>
  <c r="U11" i="10"/>
  <c r="V11" i="10"/>
  <c r="W11" i="10"/>
  <c r="X11" i="10"/>
  <c r="Y11" i="10"/>
  <c r="Z11" i="10" s="1"/>
  <c r="AD11" i="10"/>
  <c r="AE11" i="10" s="1"/>
  <c r="AI11" i="10"/>
  <c r="AK11" i="10"/>
  <c r="M12" i="10"/>
  <c r="Q12" i="10"/>
  <c r="R12" i="10"/>
  <c r="S12" i="10"/>
  <c r="U12" i="10"/>
  <c r="V12" i="10"/>
  <c r="W12" i="10"/>
  <c r="X12" i="10"/>
  <c r="Y12" i="10"/>
  <c r="Z12" i="10"/>
  <c r="AD12" i="10"/>
  <c r="AE12" i="10" s="1"/>
  <c r="AI12" i="10"/>
  <c r="AK12" i="10"/>
  <c r="M13" i="10"/>
  <c r="Q13" i="10"/>
  <c r="R13" i="10"/>
  <c r="S13" i="10"/>
  <c r="U13" i="10"/>
  <c r="V13" i="10"/>
  <c r="W13" i="10"/>
  <c r="X13" i="10"/>
  <c r="Y13" i="10"/>
  <c r="Z13" i="10" s="1"/>
  <c r="AD13" i="10"/>
  <c r="AE13" i="10" s="1"/>
  <c r="AI13" i="10"/>
  <c r="AK13" i="10"/>
  <c r="M14" i="10"/>
  <c r="Q14" i="10"/>
  <c r="R14" i="10"/>
  <c r="S14" i="10"/>
  <c r="U14" i="10"/>
  <c r="V14" i="10"/>
  <c r="W14" i="10"/>
  <c r="X14" i="10"/>
  <c r="Y14" i="10"/>
  <c r="Z14" i="10"/>
  <c r="AD14" i="10"/>
  <c r="AE14" i="10" s="1"/>
  <c r="AI14" i="10"/>
  <c r="AK14" i="10"/>
  <c r="M15" i="10"/>
  <c r="Q15" i="10"/>
  <c r="R15" i="10"/>
  <c r="S15" i="10"/>
  <c r="U15" i="10"/>
  <c r="V15" i="10"/>
  <c r="W15" i="10"/>
  <c r="X15" i="10"/>
  <c r="Y15" i="10"/>
  <c r="Z15" i="10"/>
  <c r="AD15" i="10"/>
  <c r="AE15" i="10" s="1"/>
  <c r="AI15" i="10"/>
  <c r="AK15" i="10"/>
  <c r="M16" i="10"/>
  <c r="Q16" i="10"/>
  <c r="R16" i="10"/>
  <c r="S16" i="10"/>
  <c r="U16" i="10"/>
  <c r="V16" i="10"/>
  <c r="W16" i="10"/>
  <c r="X16" i="10"/>
  <c r="Y16" i="10"/>
  <c r="Z16" i="10"/>
  <c r="AD16" i="10"/>
  <c r="AE16" i="10" s="1"/>
  <c r="AI16" i="10"/>
  <c r="AK16" i="10"/>
  <c r="M17" i="10"/>
  <c r="Q17" i="10"/>
  <c r="R17" i="10"/>
  <c r="S17" i="10"/>
  <c r="U17" i="10"/>
  <c r="V17" i="10"/>
  <c r="W17" i="10"/>
  <c r="X17" i="10"/>
  <c r="Y17" i="10"/>
  <c r="Z17" i="10"/>
  <c r="AD17" i="10"/>
  <c r="AE17" i="10" s="1"/>
  <c r="AI17" i="10"/>
  <c r="AK17" i="10"/>
  <c r="M18" i="10"/>
  <c r="Q18" i="10"/>
  <c r="R18" i="10"/>
  <c r="S18" i="10"/>
  <c r="U18" i="10"/>
  <c r="V18" i="10"/>
  <c r="W18" i="10"/>
  <c r="X18" i="10"/>
  <c r="Y18" i="10"/>
  <c r="Z18" i="10"/>
  <c r="AD18" i="10"/>
  <c r="AE18" i="10" s="1"/>
  <c r="AI18" i="10"/>
  <c r="AK18" i="10"/>
  <c r="M19" i="10"/>
  <c r="Q19" i="10"/>
  <c r="R19" i="10"/>
  <c r="S19" i="10"/>
  <c r="U19" i="10"/>
  <c r="V19" i="10"/>
  <c r="W19" i="10"/>
  <c r="X19" i="10"/>
  <c r="Y19" i="10"/>
  <c r="Z19" i="10"/>
  <c r="AD19" i="10"/>
  <c r="AE19" i="10" s="1"/>
  <c r="AI19" i="10"/>
  <c r="AK19" i="10"/>
  <c r="M20" i="10"/>
  <c r="Q20" i="10"/>
  <c r="R20" i="10"/>
  <c r="S20" i="10"/>
  <c r="U20" i="10"/>
  <c r="V20" i="10"/>
  <c r="W20" i="10"/>
  <c r="X20" i="10"/>
  <c r="Y20" i="10"/>
  <c r="Z20" i="10"/>
  <c r="AD20" i="10"/>
  <c r="AE20" i="10" s="1"/>
  <c r="AI20" i="10"/>
  <c r="AK20" i="10"/>
  <c r="M21" i="10"/>
  <c r="Q21" i="10"/>
  <c r="R21" i="10"/>
  <c r="S21" i="10"/>
  <c r="U21" i="10"/>
  <c r="V21" i="10"/>
  <c r="W21" i="10"/>
  <c r="X21" i="10"/>
  <c r="Y21" i="10"/>
  <c r="Z21" i="10"/>
  <c r="AD21" i="10"/>
  <c r="AE21" i="10" s="1"/>
  <c r="AI21" i="10"/>
  <c r="AK21" i="10"/>
  <c r="M22" i="10"/>
  <c r="Q22" i="10"/>
  <c r="R22" i="10"/>
  <c r="S22" i="10"/>
  <c r="U22" i="10"/>
  <c r="V22" i="10"/>
  <c r="W22" i="10"/>
  <c r="X22" i="10"/>
  <c r="Y22" i="10"/>
  <c r="Z22" i="10"/>
  <c r="AD22" i="10"/>
  <c r="AE22" i="10" s="1"/>
  <c r="AI22" i="10"/>
  <c r="AK22" i="10"/>
  <c r="M23" i="10"/>
  <c r="Q23" i="10"/>
  <c r="R23" i="10"/>
  <c r="S23" i="10"/>
  <c r="U23" i="10"/>
  <c r="V23" i="10"/>
  <c r="W23" i="10"/>
  <c r="X23" i="10"/>
  <c r="Y23" i="10"/>
  <c r="Z23" i="10"/>
  <c r="AD23" i="10"/>
  <c r="AE23" i="10" s="1"/>
  <c r="AI23" i="10"/>
  <c r="AK23" i="10"/>
  <c r="M24" i="10"/>
  <c r="Q24" i="10"/>
  <c r="R24" i="10"/>
  <c r="S24" i="10"/>
  <c r="U24" i="10"/>
  <c r="V24" i="10"/>
  <c r="W24" i="10"/>
  <c r="X24" i="10"/>
  <c r="Y24" i="10"/>
  <c r="Z24" i="10"/>
  <c r="AD24" i="10"/>
  <c r="AE24" i="10" s="1"/>
  <c r="AI24" i="10"/>
  <c r="AK24" i="10"/>
  <c r="M25" i="10"/>
  <c r="Q25" i="10"/>
  <c r="R25" i="10"/>
  <c r="S25" i="10"/>
  <c r="U25" i="10"/>
  <c r="V25" i="10"/>
  <c r="W25" i="10"/>
  <c r="X25" i="10"/>
  <c r="Y25" i="10"/>
  <c r="Z25" i="10" s="1"/>
  <c r="AD25" i="10"/>
  <c r="AE25" i="10" s="1"/>
  <c r="AI25" i="10"/>
  <c r="AK25" i="10"/>
  <c r="M26" i="10"/>
  <c r="Q26" i="10"/>
  <c r="R26" i="10"/>
  <c r="S26" i="10"/>
  <c r="U26" i="10"/>
  <c r="V26" i="10"/>
  <c r="W26" i="10"/>
  <c r="X26" i="10"/>
  <c r="Y26" i="10"/>
  <c r="Z26" i="10" s="1"/>
  <c r="AD26" i="10"/>
  <c r="AE26" i="10" s="1"/>
  <c r="AI26" i="10"/>
  <c r="AK26" i="10"/>
  <c r="M27" i="10"/>
  <c r="R27" i="10"/>
  <c r="Q27" i="10"/>
  <c r="S27" i="10"/>
  <c r="U27" i="10"/>
  <c r="V27" i="10"/>
  <c r="W27" i="10"/>
  <c r="X27" i="10"/>
  <c r="Y27" i="10"/>
  <c r="Z27" i="10" s="1"/>
  <c r="AD27" i="10"/>
  <c r="AE27" i="10" s="1"/>
  <c r="AI27" i="10"/>
  <c r="AK27" i="10"/>
  <c r="M28" i="10"/>
  <c r="R28" i="10"/>
  <c r="Q28" i="10"/>
  <c r="S28" i="10"/>
  <c r="U28" i="10"/>
  <c r="V28" i="10"/>
  <c r="W28" i="10"/>
  <c r="X28" i="10"/>
  <c r="Y28" i="10"/>
  <c r="Z28" i="10" s="1"/>
  <c r="AD28" i="10"/>
  <c r="AE28" i="10" s="1"/>
  <c r="AI28" i="10"/>
  <c r="AK28" i="10"/>
  <c r="M29" i="10"/>
  <c r="Q29" i="10"/>
  <c r="R29" i="10"/>
  <c r="S29" i="10"/>
  <c r="U29" i="10"/>
  <c r="V29" i="10"/>
  <c r="W29" i="10"/>
  <c r="X29" i="10"/>
  <c r="Y29" i="10"/>
  <c r="Z29" i="10" s="1"/>
  <c r="AD29" i="10"/>
  <c r="AE29" i="10" s="1"/>
  <c r="AI29" i="10"/>
  <c r="AK29" i="10"/>
  <c r="M30" i="10"/>
  <c r="R30" i="10"/>
  <c r="Q30" i="10"/>
  <c r="S30" i="10"/>
  <c r="U30" i="10"/>
  <c r="V30" i="10"/>
  <c r="W30" i="10"/>
  <c r="X30" i="10"/>
  <c r="Y30" i="10"/>
  <c r="Z30" i="10" s="1"/>
  <c r="AD30" i="10"/>
  <c r="AE30" i="10" s="1"/>
  <c r="AI30" i="10"/>
  <c r="AK30" i="10"/>
  <c r="M31" i="10"/>
  <c r="R31" i="10"/>
  <c r="Q31" i="10"/>
  <c r="S31" i="10"/>
  <c r="U31" i="10"/>
  <c r="V31" i="10"/>
  <c r="W31" i="10"/>
  <c r="X31" i="10"/>
  <c r="Y31" i="10"/>
  <c r="Z31" i="10" s="1"/>
  <c r="AD31" i="10"/>
  <c r="AE31" i="10" s="1"/>
  <c r="AI31" i="10"/>
  <c r="AK31" i="10"/>
  <c r="M32" i="10"/>
  <c r="R32" i="10"/>
  <c r="Q32" i="10"/>
  <c r="S32" i="10"/>
  <c r="U32" i="10"/>
  <c r="V32" i="10"/>
  <c r="W32" i="10"/>
  <c r="X32" i="10"/>
  <c r="Y32" i="10"/>
  <c r="Z32" i="10" s="1"/>
  <c r="AD32" i="10"/>
  <c r="AE32" i="10" s="1"/>
  <c r="AI32" i="10"/>
  <c r="AK32" i="10"/>
  <c r="M33" i="10"/>
  <c r="R33" i="10"/>
  <c r="Q33" i="10"/>
  <c r="S33" i="10"/>
  <c r="U33" i="10"/>
  <c r="V33" i="10"/>
  <c r="W33" i="10"/>
  <c r="X33" i="10"/>
  <c r="Y33" i="10"/>
  <c r="Z33" i="10" s="1"/>
  <c r="AD33" i="10"/>
  <c r="AE33" i="10" s="1"/>
  <c r="AI33" i="10"/>
  <c r="AK33" i="10"/>
  <c r="M34" i="10"/>
  <c r="R34" i="10"/>
  <c r="Q34" i="10"/>
  <c r="S34" i="10"/>
  <c r="U34" i="10"/>
  <c r="V34" i="10"/>
  <c r="W34" i="10"/>
  <c r="X34" i="10"/>
  <c r="Y34" i="10"/>
  <c r="Z34" i="10" s="1"/>
  <c r="AD34" i="10"/>
  <c r="AE34" i="10" s="1"/>
  <c r="AI34" i="10"/>
  <c r="AK34" i="10"/>
  <c r="M35" i="10"/>
  <c r="Q35" i="10"/>
  <c r="R35" i="10"/>
  <c r="S35" i="10"/>
  <c r="U35" i="10"/>
  <c r="V35" i="10"/>
  <c r="W35" i="10"/>
  <c r="X35" i="10"/>
  <c r="Y35" i="10"/>
  <c r="Z35" i="10" s="1"/>
  <c r="AD35" i="10"/>
  <c r="AE35" i="10" s="1"/>
  <c r="AI35" i="10"/>
  <c r="AK35" i="10"/>
  <c r="M36" i="10"/>
  <c r="R36" i="10"/>
  <c r="Q36" i="10"/>
  <c r="S36" i="10"/>
  <c r="U36" i="10"/>
  <c r="V36" i="10"/>
  <c r="W36" i="10"/>
  <c r="X36" i="10"/>
  <c r="Y36" i="10"/>
  <c r="Z36" i="10" s="1"/>
  <c r="AD36" i="10"/>
  <c r="AE36" i="10" s="1"/>
  <c r="AI36" i="10"/>
  <c r="AK36" i="10"/>
  <c r="M37" i="10"/>
  <c r="R37" i="10"/>
  <c r="Q37" i="10"/>
  <c r="S37" i="10"/>
  <c r="U37" i="10"/>
  <c r="V37" i="10"/>
  <c r="W37" i="10"/>
  <c r="X37" i="10"/>
  <c r="Y37" i="10"/>
  <c r="Z37" i="10" s="1"/>
  <c r="AD37" i="10"/>
  <c r="AE37" i="10" s="1"/>
  <c r="AI37" i="10"/>
  <c r="AK37" i="10"/>
  <c r="M38" i="10"/>
  <c r="Q38" i="10"/>
  <c r="R38" i="10"/>
  <c r="S38" i="10"/>
  <c r="U38" i="10"/>
  <c r="V38" i="10"/>
  <c r="W38" i="10"/>
  <c r="X38" i="10"/>
  <c r="Y38" i="10"/>
  <c r="Z38" i="10" s="1"/>
  <c r="AD38" i="10"/>
  <c r="AE38" i="10" s="1"/>
  <c r="AI38" i="10"/>
  <c r="AK38" i="10"/>
  <c r="M39" i="10"/>
  <c r="Q39" i="10"/>
  <c r="R39" i="10"/>
  <c r="S39" i="10"/>
  <c r="U39" i="10"/>
  <c r="V39" i="10"/>
  <c r="W39" i="10"/>
  <c r="X39" i="10"/>
  <c r="Y39" i="10"/>
  <c r="Z39" i="10" s="1"/>
  <c r="AD39" i="10"/>
  <c r="AE39" i="10" s="1"/>
  <c r="AI39" i="10"/>
  <c r="AK39" i="10"/>
  <c r="M40" i="10"/>
  <c r="R40" i="10"/>
  <c r="Q40" i="10"/>
  <c r="S40" i="10"/>
  <c r="U40" i="10"/>
  <c r="V40" i="10"/>
  <c r="W40" i="10"/>
  <c r="X40" i="10"/>
  <c r="Y40" i="10"/>
  <c r="Z40" i="10" s="1"/>
  <c r="AD40" i="10"/>
  <c r="AE40" i="10" s="1"/>
  <c r="AI40" i="10"/>
  <c r="AK40" i="10"/>
  <c r="M41" i="10"/>
  <c r="Q41" i="10"/>
  <c r="R41" i="10"/>
  <c r="S41" i="10"/>
  <c r="U41" i="10"/>
  <c r="V41" i="10"/>
  <c r="W41" i="10"/>
  <c r="X41" i="10"/>
  <c r="Y41" i="10"/>
  <c r="Z41" i="10" s="1"/>
  <c r="AD41" i="10"/>
  <c r="AE41" i="10" s="1"/>
  <c r="AI41" i="10"/>
  <c r="AK41" i="10"/>
  <c r="M42" i="10"/>
  <c r="Q42" i="10"/>
  <c r="R42" i="10"/>
  <c r="S42" i="10"/>
  <c r="U42" i="10"/>
  <c r="V42" i="10"/>
  <c r="W42" i="10"/>
  <c r="X42" i="10"/>
  <c r="Y42" i="10"/>
  <c r="Z42" i="10" s="1"/>
  <c r="AD42" i="10"/>
  <c r="AE42" i="10" s="1"/>
  <c r="AI42" i="10"/>
  <c r="AK42" i="10"/>
  <c r="M43" i="10"/>
  <c r="R43" i="10"/>
  <c r="Q43" i="10"/>
  <c r="S43" i="10"/>
  <c r="U43" i="10"/>
  <c r="V43" i="10"/>
  <c r="W43" i="10"/>
  <c r="X43" i="10"/>
  <c r="Y43" i="10"/>
  <c r="Z43" i="10" s="1"/>
  <c r="AD43" i="10"/>
  <c r="AE43" i="10" s="1"/>
  <c r="AI43" i="10"/>
  <c r="AK43" i="10"/>
  <c r="M44" i="10"/>
  <c r="R44" i="10"/>
  <c r="Q44" i="10"/>
  <c r="S44" i="10"/>
  <c r="U44" i="10"/>
  <c r="V44" i="10"/>
  <c r="W44" i="10"/>
  <c r="X44" i="10"/>
  <c r="Y44" i="10"/>
  <c r="Z44" i="10" s="1"/>
  <c r="AD44" i="10"/>
  <c r="AE44" i="10" s="1"/>
  <c r="AI44" i="10"/>
  <c r="AK44" i="10"/>
  <c r="M45" i="10"/>
  <c r="Q45" i="10"/>
  <c r="R45" i="10"/>
  <c r="S45" i="10"/>
  <c r="U45" i="10"/>
  <c r="V45" i="10"/>
  <c r="W45" i="10"/>
  <c r="X45" i="10"/>
  <c r="Y45" i="10"/>
  <c r="Z45" i="10" s="1"/>
  <c r="AD45" i="10"/>
  <c r="AE45" i="10" s="1"/>
  <c r="AI45" i="10"/>
  <c r="AK45" i="10"/>
  <c r="M46" i="10"/>
  <c r="R46" i="10"/>
  <c r="Q46" i="10"/>
  <c r="S46" i="10"/>
  <c r="U46" i="10"/>
  <c r="V46" i="10"/>
  <c r="W46" i="10"/>
  <c r="X46" i="10"/>
  <c r="Y46" i="10"/>
  <c r="Z46" i="10" s="1"/>
  <c r="AD46" i="10"/>
  <c r="AE46" i="10" s="1"/>
  <c r="AI46" i="10"/>
  <c r="AK46" i="10"/>
  <c r="M47" i="10"/>
  <c r="R47" i="10"/>
  <c r="Q47" i="10"/>
  <c r="S47" i="10"/>
  <c r="U47" i="10"/>
  <c r="V47" i="10"/>
  <c r="W47" i="10"/>
  <c r="X47" i="10"/>
  <c r="Y47" i="10"/>
  <c r="Z47" i="10" s="1"/>
  <c r="AD47" i="10"/>
  <c r="AE47" i="10" s="1"/>
  <c r="AI47" i="10"/>
  <c r="AK47" i="10"/>
  <c r="M48" i="10"/>
  <c r="R48" i="10"/>
  <c r="Q48" i="10"/>
  <c r="S48" i="10"/>
  <c r="U48" i="10"/>
  <c r="V48" i="10"/>
  <c r="W48" i="10"/>
  <c r="X48" i="10"/>
  <c r="Y48" i="10"/>
  <c r="Z48" i="10" s="1"/>
  <c r="AD48" i="10"/>
  <c r="AE48" i="10" s="1"/>
  <c r="AI48" i="10"/>
  <c r="AK48" i="10"/>
  <c r="M49" i="10"/>
  <c r="R49" i="10"/>
  <c r="Q49" i="10"/>
  <c r="S49" i="10"/>
  <c r="U49" i="10"/>
  <c r="V49" i="10"/>
  <c r="W49" i="10"/>
  <c r="X49" i="10"/>
  <c r="Y49" i="10"/>
  <c r="Z49" i="10" s="1"/>
  <c r="AD49" i="10"/>
  <c r="AE49" i="10" s="1"/>
  <c r="AI49" i="10"/>
  <c r="AK49" i="10"/>
  <c r="M50" i="10"/>
  <c r="R50" i="10"/>
  <c r="Q50" i="10"/>
  <c r="S50" i="10"/>
  <c r="U50" i="10"/>
  <c r="V50" i="10"/>
  <c r="W50" i="10"/>
  <c r="X50" i="10"/>
  <c r="Y50" i="10"/>
  <c r="Z50" i="10" s="1"/>
  <c r="AD50" i="10"/>
  <c r="AE50" i="10" s="1"/>
  <c r="AI50" i="10"/>
  <c r="AK50" i="10"/>
  <c r="M51" i="10"/>
  <c r="Q51" i="10"/>
  <c r="R51" i="10"/>
  <c r="S51" i="10"/>
  <c r="U51" i="10"/>
  <c r="V51" i="10"/>
  <c r="W51" i="10"/>
  <c r="X51" i="10"/>
  <c r="Y51" i="10"/>
  <c r="Z51" i="10" s="1"/>
  <c r="AD51" i="10"/>
  <c r="AE51" i="10" s="1"/>
  <c r="AI51" i="10"/>
  <c r="AK51" i="10"/>
  <c r="M52" i="10"/>
  <c r="R52" i="10"/>
  <c r="Q52" i="10"/>
  <c r="S52" i="10"/>
  <c r="U52" i="10"/>
  <c r="V52" i="10"/>
  <c r="W52" i="10"/>
  <c r="X52" i="10"/>
  <c r="Y52" i="10"/>
  <c r="Z52" i="10" s="1"/>
  <c r="AD52" i="10"/>
  <c r="AE52" i="10" s="1"/>
  <c r="AI52" i="10"/>
  <c r="AK52" i="10"/>
  <c r="M53" i="10"/>
  <c r="R53" i="10"/>
  <c r="Q53" i="10"/>
  <c r="S53" i="10"/>
  <c r="U53" i="10"/>
  <c r="V53" i="10"/>
  <c r="W53" i="10"/>
  <c r="X53" i="10"/>
  <c r="Y53" i="10"/>
  <c r="Z53" i="10" s="1"/>
  <c r="AD53" i="10"/>
  <c r="AE53" i="10" s="1"/>
  <c r="AI53" i="10"/>
  <c r="AK53" i="10"/>
  <c r="M54" i="10"/>
  <c r="Q54" i="10"/>
  <c r="R54" i="10"/>
  <c r="S54" i="10"/>
  <c r="U54" i="10"/>
  <c r="V54" i="10"/>
  <c r="W54" i="10"/>
  <c r="X54" i="10"/>
  <c r="Y54" i="10"/>
  <c r="Z54" i="10" s="1"/>
  <c r="AD54" i="10"/>
  <c r="AE54" i="10" s="1"/>
  <c r="AI54" i="10"/>
  <c r="AK54" i="10"/>
  <c r="M55" i="10"/>
  <c r="Q55" i="10"/>
  <c r="R55" i="10"/>
  <c r="S55" i="10"/>
  <c r="U55" i="10"/>
  <c r="V55" i="10"/>
  <c r="W55" i="10"/>
  <c r="X55" i="10"/>
  <c r="Y55" i="10"/>
  <c r="Z55" i="10" s="1"/>
  <c r="AD55" i="10"/>
  <c r="AE55" i="10" s="1"/>
  <c r="AI55" i="10"/>
  <c r="AK55" i="10"/>
  <c r="M56" i="10"/>
  <c r="R56" i="10"/>
  <c r="Q56" i="10"/>
  <c r="S56" i="10"/>
  <c r="U56" i="10"/>
  <c r="V56" i="10"/>
  <c r="W56" i="10"/>
  <c r="X56" i="10"/>
  <c r="Y56" i="10"/>
  <c r="Z56" i="10" s="1"/>
  <c r="AD56" i="10"/>
  <c r="AE56" i="10" s="1"/>
  <c r="AI56" i="10"/>
  <c r="AK56" i="10"/>
  <c r="M57" i="10"/>
  <c r="Q57" i="10"/>
  <c r="R57" i="10"/>
  <c r="S57" i="10"/>
  <c r="U57" i="10"/>
  <c r="V57" i="10"/>
  <c r="W57" i="10"/>
  <c r="X57" i="10"/>
  <c r="Y57" i="10"/>
  <c r="Z57" i="10" s="1"/>
  <c r="AD57" i="10"/>
  <c r="AE57" i="10" s="1"/>
  <c r="AI57" i="10"/>
  <c r="AK57" i="10"/>
  <c r="M58" i="10"/>
  <c r="Q58" i="10"/>
  <c r="R58" i="10"/>
  <c r="S58" i="10"/>
  <c r="U58" i="10"/>
  <c r="V58" i="10"/>
  <c r="W58" i="10"/>
  <c r="X58" i="10"/>
  <c r="Y58" i="10"/>
  <c r="Z58" i="10" s="1"/>
  <c r="AD58" i="10"/>
  <c r="AE58" i="10" s="1"/>
  <c r="AI58" i="10"/>
  <c r="AK58" i="10"/>
  <c r="M59" i="10"/>
  <c r="R59" i="10"/>
  <c r="Q59" i="10"/>
  <c r="S59" i="10"/>
  <c r="U59" i="10"/>
  <c r="V59" i="10"/>
  <c r="W59" i="10"/>
  <c r="X59" i="10"/>
  <c r="Y59" i="10"/>
  <c r="Z59" i="10" s="1"/>
  <c r="AD59" i="10"/>
  <c r="AE59" i="10" s="1"/>
  <c r="AI59" i="10"/>
  <c r="AK59" i="10"/>
  <c r="M60" i="10"/>
  <c r="R60" i="10"/>
  <c r="Q60" i="10"/>
  <c r="S60" i="10"/>
  <c r="U60" i="10"/>
  <c r="V60" i="10"/>
  <c r="W60" i="10"/>
  <c r="X60" i="10"/>
  <c r="Y60" i="10"/>
  <c r="Z60" i="10" s="1"/>
  <c r="AD60" i="10"/>
  <c r="AE60" i="10" s="1"/>
  <c r="AI60" i="10"/>
  <c r="AK60" i="10"/>
  <c r="M61" i="10"/>
  <c r="Q61" i="10"/>
  <c r="R61" i="10"/>
  <c r="S61" i="10"/>
  <c r="U61" i="10"/>
  <c r="V61" i="10"/>
  <c r="W61" i="10"/>
  <c r="X61" i="10"/>
  <c r="Y61" i="10"/>
  <c r="Z61" i="10" s="1"/>
  <c r="AD61" i="10"/>
  <c r="AE61" i="10" s="1"/>
  <c r="AI61" i="10"/>
  <c r="AK61" i="10"/>
  <c r="M62" i="10"/>
  <c r="R62" i="10"/>
  <c r="Q62" i="10"/>
  <c r="S62" i="10"/>
  <c r="U62" i="10"/>
  <c r="V62" i="10"/>
  <c r="W62" i="10"/>
  <c r="X62" i="10"/>
  <c r="Y62" i="10"/>
  <c r="Z62" i="10" s="1"/>
  <c r="AD62" i="10"/>
  <c r="AE62" i="10" s="1"/>
  <c r="AI62" i="10"/>
  <c r="AK62" i="10"/>
  <c r="M63" i="10"/>
  <c r="R63" i="10"/>
  <c r="Q63" i="10"/>
  <c r="S63" i="10"/>
  <c r="U63" i="10"/>
  <c r="V63" i="10"/>
  <c r="W63" i="10"/>
  <c r="X63" i="10"/>
  <c r="Y63" i="10"/>
  <c r="Z63" i="10" s="1"/>
  <c r="AD63" i="10"/>
  <c r="AE63" i="10" s="1"/>
  <c r="AI63" i="10"/>
  <c r="AK63" i="10"/>
  <c r="M64" i="10"/>
  <c r="R64" i="10"/>
  <c r="Q64" i="10"/>
  <c r="S64" i="10"/>
  <c r="U64" i="10"/>
  <c r="V64" i="10"/>
  <c r="W64" i="10"/>
  <c r="X64" i="10"/>
  <c r="Y64" i="10"/>
  <c r="Z64" i="10" s="1"/>
  <c r="AD64" i="10"/>
  <c r="AE64" i="10" s="1"/>
  <c r="AI64" i="10"/>
  <c r="AK64" i="10"/>
  <c r="M65" i="10"/>
  <c r="R65" i="10"/>
  <c r="Q65" i="10"/>
  <c r="S65" i="10"/>
  <c r="U65" i="10"/>
  <c r="V65" i="10"/>
  <c r="W65" i="10"/>
  <c r="X65" i="10"/>
  <c r="Y65" i="10"/>
  <c r="Z65" i="10" s="1"/>
  <c r="AD65" i="10"/>
  <c r="AE65" i="10" s="1"/>
  <c r="AI65" i="10"/>
  <c r="AK65" i="10"/>
  <c r="M66" i="10"/>
  <c r="R66" i="10"/>
  <c r="Q66" i="10"/>
  <c r="S66" i="10"/>
  <c r="U66" i="10"/>
  <c r="V66" i="10"/>
  <c r="W66" i="10"/>
  <c r="X66" i="10"/>
  <c r="Y66" i="10"/>
  <c r="Z66" i="10" s="1"/>
  <c r="AD66" i="10"/>
  <c r="AE66" i="10" s="1"/>
  <c r="AI66" i="10"/>
  <c r="AK66" i="10"/>
  <c r="M67" i="10"/>
  <c r="Q67" i="10"/>
  <c r="R67" i="10"/>
  <c r="S67" i="10"/>
  <c r="U67" i="10"/>
  <c r="V67" i="10"/>
  <c r="W67" i="10"/>
  <c r="X67" i="10"/>
  <c r="Y67" i="10"/>
  <c r="Z67" i="10" s="1"/>
  <c r="AD67" i="10"/>
  <c r="AE67" i="10" s="1"/>
  <c r="AI67" i="10"/>
  <c r="AK67" i="10"/>
  <c r="M68" i="10"/>
  <c r="R68" i="10"/>
  <c r="Q68" i="10"/>
  <c r="S68" i="10"/>
  <c r="U68" i="10"/>
  <c r="V68" i="10"/>
  <c r="W68" i="10"/>
  <c r="X68" i="10"/>
  <c r="Y68" i="10"/>
  <c r="Z68" i="10" s="1"/>
  <c r="AD68" i="10"/>
  <c r="AE68" i="10" s="1"/>
  <c r="AI68" i="10"/>
  <c r="AK68" i="10"/>
  <c r="M69" i="10"/>
  <c r="Q69" i="10"/>
  <c r="R69" i="10"/>
  <c r="S69" i="10"/>
  <c r="U69" i="10"/>
  <c r="V69" i="10"/>
  <c r="W69" i="10"/>
  <c r="X69" i="10"/>
  <c r="Y69" i="10"/>
  <c r="Z69" i="10" s="1"/>
  <c r="AD69" i="10"/>
  <c r="AE69" i="10" s="1"/>
  <c r="AI69" i="10"/>
  <c r="AK69" i="10"/>
  <c r="M70" i="10"/>
  <c r="Q70" i="10"/>
  <c r="R70" i="10"/>
  <c r="S70" i="10"/>
  <c r="U70" i="10"/>
  <c r="V70" i="10"/>
  <c r="W70" i="10"/>
  <c r="X70" i="10"/>
  <c r="Y70" i="10"/>
  <c r="Z70" i="10" s="1"/>
  <c r="AD70" i="10"/>
  <c r="AE70" i="10" s="1"/>
  <c r="AI70" i="10"/>
  <c r="AK70" i="10"/>
  <c r="M71" i="10"/>
  <c r="R71" i="10"/>
  <c r="Q71" i="10"/>
  <c r="S71" i="10"/>
  <c r="U71" i="10"/>
  <c r="V71" i="10"/>
  <c r="W71" i="10"/>
  <c r="X71" i="10"/>
  <c r="Y71" i="10"/>
  <c r="Z71" i="10" s="1"/>
  <c r="AD71" i="10"/>
  <c r="AE71" i="10" s="1"/>
  <c r="AI71" i="10"/>
  <c r="AK71" i="10"/>
  <c r="M72" i="10"/>
  <c r="R72" i="10"/>
  <c r="Q72" i="10"/>
  <c r="S72" i="10"/>
  <c r="U72" i="10"/>
  <c r="V72" i="10"/>
  <c r="W72" i="10"/>
  <c r="X72" i="10"/>
  <c r="Y72" i="10"/>
  <c r="Z72" i="10" s="1"/>
  <c r="AD72" i="10"/>
  <c r="AE72" i="10" s="1"/>
  <c r="AI72" i="10"/>
  <c r="AK72" i="10"/>
  <c r="M73" i="10"/>
  <c r="Q73" i="10"/>
  <c r="R73" i="10"/>
  <c r="S73" i="10"/>
  <c r="U73" i="10"/>
  <c r="V73" i="10"/>
  <c r="W73" i="10"/>
  <c r="X73" i="10"/>
  <c r="Y73" i="10"/>
  <c r="Z73" i="10" s="1"/>
  <c r="AD73" i="10"/>
  <c r="AE73" i="10" s="1"/>
  <c r="AI73" i="10"/>
  <c r="AK73" i="10"/>
  <c r="M74" i="10"/>
  <c r="R74" i="10"/>
  <c r="Q74" i="10"/>
  <c r="S74" i="10"/>
  <c r="U74" i="10"/>
  <c r="V74" i="10"/>
  <c r="W74" i="10"/>
  <c r="X74" i="10"/>
  <c r="Y74" i="10"/>
  <c r="Z74" i="10" s="1"/>
  <c r="AD74" i="10"/>
  <c r="AE74" i="10" s="1"/>
  <c r="AI74" i="10"/>
  <c r="AK74" i="10"/>
  <c r="M75" i="10"/>
  <c r="R75" i="10"/>
  <c r="Q75" i="10"/>
  <c r="S75" i="10"/>
  <c r="U75" i="10"/>
  <c r="V75" i="10"/>
  <c r="W75" i="10"/>
  <c r="X75" i="10"/>
  <c r="Y75" i="10"/>
  <c r="Z75" i="10" s="1"/>
  <c r="AD75" i="10"/>
  <c r="AE75" i="10" s="1"/>
  <c r="AI75" i="10"/>
  <c r="AK75" i="10"/>
  <c r="M76" i="10"/>
  <c r="R76" i="10"/>
  <c r="Q76" i="10"/>
  <c r="S76" i="10"/>
  <c r="U76" i="10"/>
  <c r="V76" i="10"/>
  <c r="W76" i="10"/>
  <c r="X76" i="10"/>
  <c r="Y76" i="10"/>
  <c r="Z76" i="10" s="1"/>
  <c r="AD76" i="10"/>
  <c r="AE76" i="10" s="1"/>
  <c r="AI76" i="10"/>
  <c r="AK76" i="10"/>
  <c r="M77" i="10"/>
  <c r="Q77" i="10"/>
  <c r="R77" i="10"/>
  <c r="S77" i="10"/>
  <c r="U77" i="10"/>
  <c r="V77" i="10"/>
  <c r="W77" i="10"/>
  <c r="X77" i="10"/>
  <c r="Y77" i="10"/>
  <c r="Z77" i="10" s="1"/>
  <c r="AD77" i="10"/>
  <c r="AE77" i="10" s="1"/>
  <c r="AI77" i="10"/>
  <c r="AK77" i="10"/>
  <c r="M78" i="10"/>
  <c r="R78" i="10"/>
  <c r="Q78" i="10"/>
  <c r="S78" i="10"/>
  <c r="U78" i="10"/>
  <c r="V78" i="10"/>
  <c r="W78" i="10"/>
  <c r="X78" i="10"/>
  <c r="Y78" i="10"/>
  <c r="Z78" i="10" s="1"/>
  <c r="AD78" i="10"/>
  <c r="AE78" i="10" s="1"/>
  <c r="AI78" i="10"/>
  <c r="AK78" i="10"/>
  <c r="M79" i="10"/>
  <c r="Q79" i="10"/>
  <c r="R79" i="10"/>
  <c r="S79" i="10"/>
  <c r="U79" i="10"/>
  <c r="V79" i="10"/>
  <c r="W79" i="10"/>
  <c r="X79" i="10"/>
  <c r="Y79" i="10"/>
  <c r="Z79" i="10" s="1"/>
  <c r="AD79" i="10"/>
  <c r="AE79" i="10" s="1"/>
  <c r="AI79" i="10"/>
  <c r="AK79" i="10"/>
  <c r="M80" i="10"/>
  <c r="R80" i="10"/>
  <c r="Q80" i="10"/>
  <c r="S80" i="10"/>
  <c r="U80" i="10"/>
  <c r="V80" i="10"/>
  <c r="W80" i="10"/>
  <c r="X80" i="10"/>
  <c r="Y80" i="10"/>
  <c r="Z80" i="10" s="1"/>
  <c r="AD80" i="10"/>
  <c r="AE80" i="10" s="1"/>
  <c r="AI80" i="10"/>
  <c r="AK80" i="10"/>
  <c r="M81" i="10"/>
  <c r="R81" i="10"/>
  <c r="Q81" i="10"/>
  <c r="S81" i="10"/>
  <c r="U81" i="10"/>
  <c r="V81" i="10"/>
  <c r="W81" i="10"/>
  <c r="X81" i="10"/>
  <c r="Y81" i="10"/>
  <c r="Z81" i="10" s="1"/>
  <c r="AD81" i="10"/>
  <c r="AE81" i="10" s="1"/>
  <c r="AI81" i="10"/>
  <c r="AK81" i="10"/>
  <c r="M82" i="10"/>
  <c r="R82" i="10"/>
  <c r="Q82" i="10"/>
  <c r="S82" i="10"/>
  <c r="U82" i="10"/>
  <c r="V82" i="10"/>
  <c r="W82" i="10"/>
  <c r="X82" i="10"/>
  <c r="Y82" i="10"/>
  <c r="Z82" i="10" s="1"/>
  <c r="AD82" i="10"/>
  <c r="AE82" i="10" s="1"/>
  <c r="AI82" i="10"/>
  <c r="AK82" i="10"/>
  <c r="M83" i="10"/>
  <c r="Q83" i="10"/>
  <c r="R83" i="10"/>
  <c r="S83" i="10"/>
  <c r="U83" i="10"/>
  <c r="V83" i="10"/>
  <c r="W83" i="10"/>
  <c r="X83" i="10"/>
  <c r="Y83" i="10"/>
  <c r="Z83" i="10" s="1"/>
  <c r="AD83" i="10"/>
  <c r="AE83" i="10" s="1"/>
  <c r="AI83" i="10"/>
  <c r="AK83" i="10"/>
  <c r="M84" i="10"/>
  <c r="R84" i="10"/>
  <c r="Q84" i="10"/>
  <c r="S84" i="10"/>
  <c r="U84" i="10"/>
  <c r="V84" i="10"/>
  <c r="W84" i="10"/>
  <c r="X84" i="10"/>
  <c r="Y84" i="10"/>
  <c r="Z84" i="10" s="1"/>
  <c r="AD84" i="10"/>
  <c r="AE84" i="10" s="1"/>
  <c r="AI84" i="10"/>
  <c r="AK84" i="10"/>
  <c r="M85" i="10"/>
  <c r="R85" i="10"/>
  <c r="Q85" i="10"/>
  <c r="S85" i="10"/>
  <c r="U85" i="10"/>
  <c r="V85" i="10"/>
  <c r="W85" i="10"/>
  <c r="X85" i="10"/>
  <c r="Y85" i="10"/>
  <c r="Z85" i="10" s="1"/>
  <c r="AD85" i="10"/>
  <c r="AE85" i="10" s="1"/>
  <c r="AI85" i="10"/>
  <c r="AK85" i="10"/>
  <c r="M86" i="10"/>
  <c r="Q86" i="10"/>
  <c r="R86" i="10"/>
  <c r="S86" i="10"/>
  <c r="U86" i="10"/>
  <c r="V86" i="10"/>
  <c r="W86" i="10"/>
  <c r="X86" i="10"/>
  <c r="Y86" i="10"/>
  <c r="Z86" i="10" s="1"/>
  <c r="AD86" i="10"/>
  <c r="AE86" i="10" s="1"/>
  <c r="AI86" i="10"/>
  <c r="AK86" i="10"/>
  <c r="M87" i="10"/>
  <c r="Q87" i="10"/>
  <c r="R87" i="10"/>
  <c r="S87" i="10"/>
  <c r="U87" i="10"/>
  <c r="V87" i="10"/>
  <c r="W87" i="10"/>
  <c r="X87" i="10"/>
  <c r="Y87" i="10"/>
  <c r="Z87" i="10" s="1"/>
  <c r="AD87" i="10"/>
  <c r="AE87" i="10" s="1"/>
  <c r="AI87" i="10"/>
  <c r="AK87" i="10"/>
  <c r="M88" i="10"/>
  <c r="R88" i="10"/>
  <c r="Q88" i="10"/>
  <c r="S88" i="10"/>
  <c r="U88" i="10"/>
  <c r="V88" i="10"/>
  <c r="W88" i="10"/>
  <c r="X88" i="10"/>
  <c r="Y88" i="10"/>
  <c r="Z88" i="10" s="1"/>
  <c r="AD88" i="10"/>
  <c r="AE88" i="10" s="1"/>
  <c r="AI88" i="10"/>
  <c r="AK88" i="10"/>
  <c r="M89" i="10"/>
  <c r="Q89" i="10"/>
  <c r="R89" i="10"/>
  <c r="S89" i="10"/>
  <c r="U89" i="10"/>
  <c r="V89" i="10"/>
  <c r="W89" i="10"/>
  <c r="X89" i="10"/>
  <c r="Y89" i="10"/>
  <c r="Z89" i="10" s="1"/>
  <c r="AD89" i="10"/>
  <c r="AE89" i="10" s="1"/>
  <c r="AI89" i="10"/>
  <c r="AK89" i="10"/>
  <c r="M90" i="10"/>
  <c r="Q90" i="10"/>
  <c r="R90" i="10"/>
  <c r="S90" i="10"/>
  <c r="U90" i="10"/>
  <c r="V90" i="10"/>
  <c r="W90" i="10"/>
  <c r="X90" i="10"/>
  <c r="Y90" i="10"/>
  <c r="Z90" i="10" s="1"/>
  <c r="AD90" i="10"/>
  <c r="AE90" i="10" s="1"/>
  <c r="AI90" i="10"/>
  <c r="AK90" i="10"/>
  <c r="M91" i="10"/>
  <c r="R91" i="10"/>
  <c r="Q91" i="10"/>
  <c r="S91" i="10"/>
  <c r="U91" i="10"/>
  <c r="V91" i="10"/>
  <c r="W91" i="10"/>
  <c r="X91" i="10"/>
  <c r="Y91" i="10"/>
  <c r="Z91" i="10" s="1"/>
  <c r="AD91" i="10"/>
  <c r="AE91" i="10" s="1"/>
  <c r="AI91" i="10"/>
  <c r="AK91" i="10"/>
  <c r="M92" i="10"/>
  <c r="R92" i="10"/>
  <c r="Q92" i="10"/>
  <c r="S92" i="10"/>
  <c r="U92" i="10"/>
  <c r="V92" i="10"/>
  <c r="W92" i="10"/>
  <c r="X92" i="10"/>
  <c r="Y92" i="10"/>
  <c r="Z92" i="10" s="1"/>
  <c r="AD92" i="10"/>
  <c r="AE92" i="10" s="1"/>
  <c r="AI92" i="10"/>
  <c r="AK92" i="10"/>
  <c r="M93" i="10"/>
  <c r="Q93" i="10"/>
  <c r="R93" i="10"/>
  <c r="S93" i="10"/>
  <c r="U93" i="10"/>
  <c r="V93" i="10"/>
  <c r="W93" i="10"/>
  <c r="X93" i="10"/>
  <c r="Y93" i="10"/>
  <c r="Z93" i="10" s="1"/>
  <c r="AD93" i="10"/>
  <c r="AE93" i="10" s="1"/>
  <c r="AI93" i="10"/>
  <c r="AK93" i="10"/>
  <c r="M94" i="10"/>
  <c r="R94" i="10"/>
  <c r="Q94" i="10"/>
  <c r="S94" i="10"/>
  <c r="U94" i="10"/>
  <c r="V94" i="10"/>
  <c r="W94" i="10"/>
  <c r="X94" i="10"/>
  <c r="Y94" i="10"/>
  <c r="Z94" i="10" s="1"/>
  <c r="AD94" i="10"/>
  <c r="AE94" i="10" s="1"/>
  <c r="AI94" i="10"/>
  <c r="AK94" i="10"/>
  <c r="M95" i="10"/>
  <c r="R95" i="10"/>
  <c r="Q95" i="10"/>
  <c r="S95" i="10"/>
  <c r="U95" i="10"/>
  <c r="V95" i="10"/>
  <c r="W95" i="10"/>
  <c r="X95" i="10"/>
  <c r="Y95" i="10"/>
  <c r="Z95" i="10" s="1"/>
  <c r="AD95" i="10"/>
  <c r="AE95" i="10" s="1"/>
  <c r="AI95" i="10"/>
  <c r="AK95" i="10"/>
  <c r="M96" i="10"/>
  <c r="R96" i="10"/>
  <c r="Q96" i="10"/>
  <c r="S96" i="10"/>
  <c r="U96" i="10"/>
  <c r="V96" i="10"/>
  <c r="W96" i="10"/>
  <c r="X96" i="10"/>
  <c r="Y96" i="10"/>
  <c r="Z96" i="10" s="1"/>
  <c r="AD96" i="10"/>
  <c r="AE96" i="10" s="1"/>
  <c r="AI96" i="10"/>
  <c r="AK96" i="10"/>
  <c r="M97" i="10"/>
  <c r="R97" i="10"/>
  <c r="Q97" i="10"/>
  <c r="S97" i="10"/>
  <c r="U97" i="10"/>
  <c r="V97" i="10"/>
  <c r="W97" i="10"/>
  <c r="X97" i="10"/>
  <c r="Y97" i="10"/>
  <c r="Z97" i="10" s="1"/>
  <c r="AD97" i="10"/>
  <c r="AE97" i="10" s="1"/>
  <c r="AI97" i="10"/>
  <c r="AK97" i="10"/>
  <c r="M98" i="10"/>
  <c r="R98" i="10"/>
  <c r="Q98" i="10"/>
  <c r="S98" i="10"/>
  <c r="U98" i="10"/>
  <c r="W98" i="10" s="1"/>
  <c r="V98" i="10"/>
  <c r="X98" i="10"/>
  <c r="AD98" i="10"/>
  <c r="AE98" i="10" s="1"/>
  <c r="AI98" i="10"/>
  <c r="AK98" i="10"/>
  <c r="M99" i="10"/>
  <c r="R99" i="10"/>
  <c r="Q99" i="10"/>
  <c r="S99" i="10"/>
  <c r="U99" i="10"/>
  <c r="W99" i="10" s="1"/>
  <c r="V99" i="10"/>
  <c r="X99" i="10"/>
  <c r="Y99" i="10"/>
  <c r="Z99" i="10" s="1"/>
  <c r="AD99" i="10"/>
  <c r="AE99" i="10" s="1"/>
  <c r="AI99" i="10"/>
  <c r="AK99" i="10"/>
  <c r="M100" i="10"/>
  <c r="R100" i="10"/>
  <c r="Q100" i="10"/>
  <c r="S100" i="10"/>
  <c r="U100" i="10"/>
  <c r="V100" i="10"/>
  <c r="W100" i="10"/>
  <c r="X100" i="10"/>
  <c r="Y100" i="10"/>
  <c r="Z100" i="10" s="1"/>
  <c r="AD100" i="10"/>
  <c r="AE100" i="10" s="1"/>
  <c r="AI100" i="10"/>
  <c r="AK100" i="10"/>
  <c r="M101" i="10"/>
  <c r="R101" i="10"/>
  <c r="S101" i="10"/>
  <c r="U101" i="10"/>
  <c r="V101" i="10"/>
  <c r="W101" i="10"/>
  <c r="X101" i="10"/>
  <c r="Y101" i="10"/>
  <c r="Z101" i="10" s="1"/>
  <c r="AD101" i="10"/>
  <c r="AE101" i="10" s="1"/>
  <c r="AI101" i="10"/>
  <c r="AK101" i="10"/>
  <c r="M102" i="10"/>
  <c r="R102" i="10"/>
  <c r="Q102" i="10"/>
  <c r="S102" i="10"/>
  <c r="U102" i="10"/>
  <c r="W102" i="10" s="1"/>
  <c r="V102" i="10"/>
  <c r="X102" i="10"/>
  <c r="AD102" i="10"/>
  <c r="AE102" i="10" s="1"/>
  <c r="AI102" i="10"/>
  <c r="AK102" i="10"/>
  <c r="M103" i="10"/>
  <c r="R103" i="10"/>
  <c r="Q103" i="10"/>
  <c r="S103" i="10"/>
  <c r="U103" i="10"/>
  <c r="W103" i="10" s="1"/>
  <c r="V103" i="10"/>
  <c r="X103" i="10"/>
  <c r="Y103" i="10"/>
  <c r="Z103" i="10" s="1"/>
  <c r="AD103" i="10"/>
  <c r="AE103" i="10" s="1"/>
  <c r="AI103" i="10"/>
  <c r="AK103" i="10"/>
  <c r="M104" i="10"/>
  <c r="Q104" i="10"/>
  <c r="R104" i="10"/>
  <c r="S104" i="10"/>
  <c r="U104" i="10"/>
  <c r="V104" i="10"/>
  <c r="W104" i="10"/>
  <c r="X104" i="10"/>
  <c r="Y104" i="10"/>
  <c r="Z104" i="10" s="1"/>
  <c r="AD104" i="10"/>
  <c r="AE104" i="10" s="1"/>
  <c r="AI104" i="10"/>
  <c r="AK104" i="10"/>
  <c r="M105" i="10"/>
  <c r="Q105" i="10"/>
  <c r="R105" i="10"/>
  <c r="S105" i="10"/>
  <c r="U105" i="10"/>
  <c r="V105" i="10"/>
  <c r="W105" i="10"/>
  <c r="X105" i="10"/>
  <c r="Y105" i="10"/>
  <c r="Z105" i="10" s="1"/>
  <c r="AD105" i="10"/>
  <c r="AE105" i="10" s="1"/>
  <c r="AI105" i="10"/>
  <c r="AK105" i="10"/>
  <c r="M106" i="10"/>
  <c r="R106" i="10"/>
  <c r="Q106" i="10"/>
  <c r="S106" i="10"/>
  <c r="U106" i="10"/>
  <c r="W106" i="10" s="1"/>
  <c r="V106" i="10"/>
  <c r="X106" i="10"/>
  <c r="Y106" i="10"/>
  <c r="Z106" i="10" s="1"/>
  <c r="AD106" i="10"/>
  <c r="AE106" i="10" s="1"/>
  <c r="AI106" i="10"/>
  <c r="AK106" i="10"/>
  <c r="M107" i="10"/>
  <c r="R107" i="10"/>
  <c r="Q107" i="10"/>
  <c r="S107" i="10"/>
  <c r="U107" i="10"/>
  <c r="W107" i="10" s="1"/>
  <c r="V107" i="10"/>
  <c r="X107" i="10"/>
  <c r="Y107" i="10"/>
  <c r="Z107" i="10" s="1"/>
  <c r="AD107" i="10"/>
  <c r="AE107" i="10" s="1"/>
  <c r="AI107" i="10"/>
  <c r="AK107" i="10"/>
  <c r="M108" i="10"/>
  <c r="R108" i="10"/>
  <c r="Q108" i="10"/>
  <c r="S108" i="10"/>
  <c r="U108" i="10"/>
  <c r="V108" i="10"/>
  <c r="W108" i="10"/>
  <c r="X108" i="10"/>
  <c r="Y108" i="10"/>
  <c r="Z108" i="10" s="1"/>
  <c r="AD108" i="10"/>
  <c r="AE108" i="10" s="1"/>
  <c r="AI108" i="10"/>
  <c r="AK108" i="10"/>
  <c r="M109" i="10"/>
  <c r="R109" i="10"/>
  <c r="S109" i="10"/>
  <c r="U109" i="10"/>
  <c r="V109" i="10"/>
  <c r="W109" i="10"/>
  <c r="X109" i="10"/>
  <c r="Y109" i="10"/>
  <c r="Z109" i="10" s="1"/>
  <c r="AD109" i="10"/>
  <c r="AE109" i="10" s="1"/>
  <c r="AI109" i="10"/>
  <c r="AK109" i="10"/>
  <c r="M110" i="10"/>
  <c r="Q110" i="10"/>
  <c r="R110" i="10"/>
  <c r="S110" i="10"/>
  <c r="U110" i="10"/>
  <c r="V110" i="10"/>
  <c r="W110" i="10"/>
  <c r="X110" i="10"/>
  <c r="Y110" i="10"/>
  <c r="Z110" i="10" s="1"/>
  <c r="AD110" i="10"/>
  <c r="AE110" i="10" s="1"/>
  <c r="AI110" i="10"/>
  <c r="AK110" i="10"/>
  <c r="M111" i="10"/>
  <c r="R111" i="10"/>
  <c r="Q111" i="10"/>
  <c r="S111" i="10"/>
  <c r="U111" i="10"/>
  <c r="V111" i="10"/>
  <c r="W111" i="10"/>
  <c r="X111" i="10"/>
  <c r="Y111" i="10"/>
  <c r="Z111" i="10" s="1"/>
  <c r="AD111" i="10"/>
  <c r="AE111" i="10" s="1"/>
  <c r="AI111" i="10"/>
  <c r="AK111" i="10"/>
  <c r="M112" i="10"/>
  <c r="Q112" i="10"/>
  <c r="R112" i="10"/>
  <c r="S112" i="10"/>
  <c r="U112" i="10"/>
  <c r="V112" i="10"/>
  <c r="W112" i="10"/>
  <c r="X112" i="10"/>
  <c r="Y112" i="10"/>
  <c r="Z112" i="10" s="1"/>
  <c r="AD112" i="10"/>
  <c r="AE112" i="10" s="1"/>
  <c r="AI112" i="10"/>
  <c r="AK112" i="10"/>
  <c r="M113" i="10"/>
  <c r="R113" i="10"/>
  <c r="S113" i="10"/>
  <c r="U113" i="10"/>
  <c r="V113" i="10"/>
  <c r="W113" i="10"/>
  <c r="X113" i="10"/>
  <c r="Y113" i="10"/>
  <c r="Z113" i="10" s="1"/>
  <c r="AD113" i="10"/>
  <c r="AE113" i="10" s="1"/>
  <c r="AI113" i="10"/>
  <c r="AK113" i="10"/>
  <c r="M114" i="10"/>
  <c r="Q114" i="10"/>
  <c r="R114" i="10"/>
  <c r="S114" i="10"/>
  <c r="U114" i="10"/>
  <c r="V114" i="10"/>
  <c r="W114" i="10"/>
  <c r="X114" i="10"/>
  <c r="Y114" i="10"/>
  <c r="Z114" i="10" s="1"/>
  <c r="AD114" i="10"/>
  <c r="AE114" i="10" s="1"/>
  <c r="AI114" i="10"/>
  <c r="AK114" i="10"/>
  <c r="M115" i="10"/>
  <c r="R115" i="10"/>
  <c r="Q115" i="10"/>
  <c r="S115" i="10"/>
  <c r="U115" i="10"/>
  <c r="V115" i="10"/>
  <c r="W115" i="10"/>
  <c r="X115" i="10"/>
  <c r="Y115" i="10"/>
  <c r="Z115" i="10" s="1"/>
  <c r="AD115" i="10"/>
  <c r="AE115" i="10" s="1"/>
  <c r="AI115" i="10"/>
  <c r="AK115" i="10"/>
  <c r="M116" i="10"/>
  <c r="Q116" i="10"/>
  <c r="R116" i="10"/>
  <c r="S116" i="10"/>
  <c r="U116" i="10"/>
  <c r="V116" i="10"/>
  <c r="W116" i="10"/>
  <c r="X116" i="10"/>
  <c r="Y116" i="10"/>
  <c r="Z116" i="10" s="1"/>
  <c r="AD116" i="10"/>
  <c r="AE116" i="10" s="1"/>
  <c r="AI116" i="10"/>
  <c r="AK116" i="10"/>
  <c r="M117" i="10"/>
  <c r="R117" i="10"/>
  <c r="S117" i="10"/>
  <c r="U117" i="10"/>
  <c r="V117" i="10"/>
  <c r="W117" i="10"/>
  <c r="X117" i="10"/>
  <c r="Y117" i="10"/>
  <c r="Z117" i="10" s="1"/>
  <c r="AD117" i="10"/>
  <c r="AE117" i="10" s="1"/>
  <c r="AI117" i="10"/>
  <c r="AK117" i="10"/>
  <c r="M118" i="10"/>
  <c r="R118" i="10"/>
  <c r="Q118" i="10"/>
  <c r="S118" i="10"/>
  <c r="U118" i="10"/>
  <c r="V118" i="10"/>
  <c r="W118" i="10"/>
  <c r="X118" i="10"/>
  <c r="Y118" i="10"/>
  <c r="Z118" i="10" s="1"/>
  <c r="AD118" i="10"/>
  <c r="AE118" i="10" s="1"/>
  <c r="AI118" i="10"/>
  <c r="AK118" i="10"/>
  <c r="M119" i="10"/>
  <c r="Q119" i="10"/>
  <c r="R119" i="10"/>
  <c r="S119" i="10"/>
  <c r="U119" i="10"/>
  <c r="V119" i="10"/>
  <c r="W119" i="10"/>
  <c r="X119" i="10"/>
  <c r="Y119" i="10"/>
  <c r="Z119" i="10" s="1"/>
  <c r="AD119" i="10"/>
  <c r="AE119" i="10" s="1"/>
  <c r="AI119" i="10"/>
  <c r="AK119" i="10"/>
  <c r="M120" i="10"/>
  <c r="R120" i="10"/>
  <c r="Q120" i="10"/>
  <c r="S120" i="10"/>
  <c r="U120" i="10"/>
  <c r="V120" i="10"/>
  <c r="W120" i="10"/>
  <c r="X120" i="10"/>
  <c r="Y120" i="10"/>
  <c r="Z120" i="10" s="1"/>
  <c r="AD120" i="10"/>
  <c r="AE120" i="10" s="1"/>
  <c r="AI120" i="10"/>
  <c r="AK120" i="10"/>
  <c r="M121" i="10"/>
  <c r="R121" i="10"/>
  <c r="S121" i="10"/>
  <c r="U121" i="10"/>
  <c r="V121" i="10"/>
  <c r="W121" i="10"/>
  <c r="X121" i="10"/>
  <c r="Y121" i="10"/>
  <c r="Z121" i="10" s="1"/>
  <c r="AD121" i="10"/>
  <c r="AE121" i="10" s="1"/>
  <c r="AI121" i="10"/>
  <c r="AK121" i="10"/>
  <c r="M122" i="10"/>
  <c r="R122" i="10"/>
  <c r="Q122" i="10"/>
  <c r="S122" i="10"/>
  <c r="U122" i="10"/>
  <c r="V122" i="10"/>
  <c r="W122" i="10"/>
  <c r="X122" i="10"/>
  <c r="Y122" i="10"/>
  <c r="Z122" i="10" s="1"/>
  <c r="AD122" i="10"/>
  <c r="AE122" i="10" s="1"/>
  <c r="AI122" i="10"/>
  <c r="AK122" i="10"/>
  <c r="M123" i="10"/>
  <c r="Q123" i="10"/>
  <c r="R123" i="10"/>
  <c r="S123" i="10"/>
  <c r="U123" i="10"/>
  <c r="V123" i="10"/>
  <c r="W123" i="10"/>
  <c r="X123" i="10"/>
  <c r="Y123" i="10"/>
  <c r="Z123" i="10" s="1"/>
  <c r="AD123" i="10"/>
  <c r="AE123" i="10" s="1"/>
  <c r="AI123" i="10"/>
  <c r="AK123" i="10"/>
  <c r="M124" i="10"/>
  <c r="R124" i="10"/>
  <c r="Q124" i="10"/>
  <c r="S124" i="10"/>
  <c r="U124" i="10"/>
  <c r="V124" i="10"/>
  <c r="W124" i="10"/>
  <c r="X124" i="10"/>
  <c r="Y124" i="10"/>
  <c r="Z124" i="10" s="1"/>
  <c r="AD124" i="10"/>
  <c r="AE124" i="10" s="1"/>
  <c r="AI124" i="10"/>
  <c r="AK124" i="10"/>
  <c r="M125" i="10"/>
  <c r="R125" i="10"/>
  <c r="S125" i="10"/>
  <c r="U125" i="10"/>
  <c r="V125" i="10"/>
  <c r="W125" i="10"/>
  <c r="X125" i="10"/>
  <c r="Y125" i="10"/>
  <c r="Z125" i="10" s="1"/>
  <c r="AD125" i="10"/>
  <c r="AE125" i="10" s="1"/>
  <c r="AI125" i="10"/>
  <c r="AK125" i="10"/>
  <c r="M126" i="10"/>
  <c r="Q126" i="10"/>
  <c r="R126" i="10"/>
  <c r="S126" i="10"/>
  <c r="U126" i="10"/>
  <c r="V126" i="10"/>
  <c r="W126" i="10"/>
  <c r="X126" i="10"/>
  <c r="Y126" i="10"/>
  <c r="Z126" i="10" s="1"/>
  <c r="AD126" i="10"/>
  <c r="AE126" i="10" s="1"/>
  <c r="AI126" i="10"/>
  <c r="AK126" i="10"/>
  <c r="M127" i="10"/>
  <c r="R127" i="10"/>
  <c r="Q127" i="10"/>
  <c r="S127" i="10"/>
  <c r="U127" i="10"/>
  <c r="V127" i="10"/>
  <c r="W127" i="10"/>
  <c r="X127" i="10"/>
  <c r="Y127" i="10"/>
  <c r="Z127" i="10" s="1"/>
  <c r="AD127" i="10"/>
  <c r="AE127" i="10" s="1"/>
  <c r="AI127" i="10"/>
  <c r="AK127" i="10"/>
  <c r="M128" i="10"/>
  <c r="Q128" i="10"/>
  <c r="R128" i="10"/>
  <c r="S128" i="10"/>
  <c r="U128" i="10"/>
  <c r="V128" i="10"/>
  <c r="W128" i="10"/>
  <c r="X128" i="10"/>
  <c r="Y128" i="10"/>
  <c r="Z128" i="10" s="1"/>
  <c r="AD128" i="10"/>
  <c r="AE128" i="10" s="1"/>
  <c r="AI128" i="10"/>
  <c r="AK128" i="10"/>
  <c r="M129" i="10"/>
  <c r="R129" i="10"/>
  <c r="S129" i="10"/>
  <c r="U129" i="10"/>
  <c r="V129" i="10"/>
  <c r="W129" i="10"/>
  <c r="X129" i="10"/>
  <c r="Y129" i="10"/>
  <c r="Z129" i="10" s="1"/>
  <c r="AD129" i="10"/>
  <c r="AE129" i="10" s="1"/>
  <c r="AI129" i="10"/>
  <c r="AK129" i="10"/>
  <c r="M130" i="10"/>
  <c r="Q130" i="10"/>
  <c r="R130" i="10"/>
  <c r="S130" i="10"/>
  <c r="U130" i="10"/>
  <c r="V130" i="10"/>
  <c r="W130" i="10"/>
  <c r="X130" i="10"/>
  <c r="Y130" i="10"/>
  <c r="Z130" i="10" s="1"/>
  <c r="AD130" i="10"/>
  <c r="AE130" i="10" s="1"/>
  <c r="AI130" i="10"/>
  <c r="AK130" i="10"/>
  <c r="M131" i="10"/>
  <c r="R131" i="10"/>
  <c r="Q131" i="10"/>
  <c r="S131" i="10"/>
  <c r="U131" i="10"/>
  <c r="V131" i="10"/>
  <c r="W131" i="10"/>
  <c r="X131" i="10"/>
  <c r="Y131" i="10"/>
  <c r="Z131" i="10" s="1"/>
  <c r="AD131" i="10"/>
  <c r="AE131" i="10" s="1"/>
  <c r="AI131" i="10"/>
  <c r="AK131" i="10"/>
  <c r="M132" i="10"/>
  <c r="Q132" i="10"/>
  <c r="R132" i="10"/>
  <c r="S132" i="10"/>
  <c r="U132" i="10"/>
  <c r="V132" i="10"/>
  <c r="W132" i="10"/>
  <c r="X132" i="10"/>
  <c r="Y132" i="10"/>
  <c r="Z132" i="10" s="1"/>
  <c r="AD132" i="10"/>
  <c r="AE132" i="10" s="1"/>
  <c r="AI132" i="10"/>
  <c r="AK132" i="10"/>
  <c r="M133" i="10"/>
  <c r="R133" i="10"/>
  <c r="S133" i="10"/>
  <c r="U133" i="10"/>
  <c r="V133" i="10"/>
  <c r="W133" i="10"/>
  <c r="X133" i="10"/>
  <c r="Y133" i="10"/>
  <c r="Z133" i="10" s="1"/>
  <c r="AD133" i="10"/>
  <c r="AE133" i="10" s="1"/>
  <c r="AI133" i="10"/>
  <c r="AK133" i="10"/>
  <c r="M134" i="10"/>
  <c r="R134" i="10"/>
  <c r="Q134" i="10"/>
  <c r="S134" i="10"/>
  <c r="U134" i="10"/>
  <c r="V134" i="10"/>
  <c r="W134" i="10"/>
  <c r="X134" i="10"/>
  <c r="Y134" i="10"/>
  <c r="Z134" i="10" s="1"/>
  <c r="AD134" i="10"/>
  <c r="AE134" i="10" s="1"/>
  <c r="AI134" i="10"/>
  <c r="AK134" i="10"/>
  <c r="M135" i="10"/>
  <c r="Q135" i="10"/>
  <c r="R135" i="10"/>
  <c r="S135" i="10"/>
  <c r="U135" i="10"/>
  <c r="V135" i="10"/>
  <c r="W135" i="10"/>
  <c r="X135" i="10"/>
  <c r="Y135" i="10"/>
  <c r="Z135" i="10" s="1"/>
  <c r="AD135" i="10"/>
  <c r="AE135" i="10" s="1"/>
  <c r="AI135" i="10"/>
  <c r="AK135" i="10"/>
  <c r="M136" i="10"/>
  <c r="R136" i="10"/>
  <c r="Q136" i="10"/>
  <c r="S136" i="10"/>
  <c r="U136" i="10"/>
  <c r="V136" i="10"/>
  <c r="W136" i="10"/>
  <c r="X136" i="10"/>
  <c r="Y136" i="10"/>
  <c r="Z136" i="10" s="1"/>
  <c r="AD136" i="10"/>
  <c r="AE136" i="10" s="1"/>
  <c r="AI136" i="10"/>
  <c r="AK136" i="10"/>
  <c r="M137" i="10"/>
  <c r="R137" i="10"/>
  <c r="S137" i="10"/>
  <c r="U137" i="10"/>
  <c r="V137" i="10"/>
  <c r="W137" i="10"/>
  <c r="X137" i="10"/>
  <c r="Y137" i="10"/>
  <c r="Z137" i="10" s="1"/>
  <c r="AD137" i="10"/>
  <c r="AE137" i="10" s="1"/>
  <c r="AI137" i="10"/>
  <c r="AK137" i="10"/>
  <c r="M138" i="10"/>
  <c r="Q138" i="10"/>
  <c r="R138" i="10"/>
  <c r="S138" i="10"/>
  <c r="U138" i="10"/>
  <c r="V138" i="10"/>
  <c r="W138" i="10"/>
  <c r="X138" i="10"/>
  <c r="Y138" i="10"/>
  <c r="Z138" i="10" s="1"/>
  <c r="AD138" i="10"/>
  <c r="AE138" i="10" s="1"/>
  <c r="AI138" i="10"/>
  <c r="AK138" i="10"/>
  <c r="M139" i="10"/>
  <c r="R139" i="10"/>
  <c r="Q139" i="10"/>
  <c r="S139" i="10"/>
  <c r="U139" i="10"/>
  <c r="V139" i="10"/>
  <c r="W139" i="10"/>
  <c r="X139" i="10"/>
  <c r="Y139" i="10"/>
  <c r="Z139" i="10" s="1"/>
  <c r="AD139" i="10"/>
  <c r="AE139" i="10" s="1"/>
  <c r="AI139" i="10"/>
  <c r="AK139" i="10"/>
  <c r="M140" i="10"/>
  <c r="Q140" i="10"/>
  <c r="R140" i="10"/>
  <c r="S140" i="10"/>
  <c r="U140" i="10"/>
  <c r="V140" i="10"/>
  <c r="W140" i="10"/>
  <c r="X140" i="10"/>
  <c r="Y140" i="10"/>
  <c r="Z140" i="10" s="1"/>
  <c r="AD140" i="10"/>
  <c r="AE140" i="10" s="1"/>
  <c r="AI140" i="10"/>
  <c r="AK140" i="10"/>
  <c r="M141" i="10"/>
  <c r="R141" i="10"/>
  <c r="S141" i="10"/>
  <c r="U141" i="10"/>
  <c r="V141" i="10"/>
  <c r="W141" i="10"/>
  <c r="X141" i="10"/>
  <c r="Y141" i="10"/>
  <c r="Z141" i="10" s="1"/>
  <c r="AD141" i="10"/>
  <c r="AE141" i="10" s="1"/>
  <c r="AI141" i="10"/>
  <c r="AK141" i="10"/>
  <c r="M142" i="10"/>
  <c r="Q142" i="10"/>
  <c r="R142" i="10"/>
  <c r="S142" i="10"/>
  <c r="U142" i="10"/>
  <c r="V142" i="10"/>
  <c r="W142" i="10"/>
  <c r="X142" i="10"/>
  <c r="Y142" i="10"/>
  <c r="Z142" i="10" s="1"/>
  <c r="AD142" i="10"/>
  <c r="AE142" i="10" s="1"/>
  <c r="AI142" i="10"/>
  <c r="AK142" i="10"/>
  <c r="M143" i="10"/>
  <c r="R143" i="10"/>
  <c r="Q143" i="10"/>
  <c r="S143" i="10"/>
  <c r="U143" i="10"/>
  <c r="V143" i="10"/>
  <c r="W143" i="10"/>
  <c r="X143" i="10"/>
  <c r="Y143" i="10"/>
  <c r="Z143" i="10" s="1"/>
  <c r="AD143" i="10"/>
  <c r="AE143" i="10" s="1"/>
  <c r="AI143" i="10"/>
  <c r="AK143" i="10"/>
  <c r="M144" i="10"/>
  <c r="Q144" i="10"/>
  <c r="R144" i="10"/>
  <c r="S144" i="10"/>
  <c r="U144" i="10"/>
  <c r="V144" i="10"/>
  <c r="W144" i="10"/>
  <c r="X144" i="10"/>
  <c r="Y144" i="10"/>
  <c r="Z144" i="10" s="1"/>
  <c r="AD144" i="10"/>
  <c r="AE144" i="10" s="1"/>
  <c r="AI144" i="10"/>
  <c r="AK144" i="10"/>
  <c r="M145" i="10"/>
  <c r="R145" i="10"/>
  <c r="S145" i="10"/>
  <c r="U145" i="10"/>
  <c r="V145" i="10"/>
  <c r="W145" i="10"/>
  <c r="X145" i="10"/>
  <c r="Y145" i="10"/>
  <c r="Z145" i="10" s="1"/>
  <c r="AD145" i="10"/>
  <c r="AE145" i="10" s="1"/>
  <c r="AI145" i="10"/>
  <c r="AK145" i="10"/>
  <c r="M146" i="10"/>
  <c r="R146" i="10"/>
  <c r="Q146" i="10"/>
  <c r="S146" i="10"/>
  <c r="U146" i="10"/>
  <c r="V146" i="10"/>
  <c r="W146" i="10"/>
  <c r="X146" i="10"/>
  <c r="Y146" i="10"/>
  <c r="Z146" i="10" s="1"/>
  <c r="AD146" i="10"/>
  <c r="AE146" i="10" s="1"/>
  <c r="AI146" i="10"/>
  <c r="AK146" i="10"/>
  <c r="M147" i="10"/>
  <c r="Q147" i="10"/>
  <c r="R147" i="10"/>
  <c r="S147" i="10"/>
  <c r="U147" i="10"/>
  <c r="V147" i="10"/>
  <c r="W147" i="10"/>
  <c r="X147" i="10"/>
  <c r="Y147" i="10"/>
  <c r="Z147" i="10" s="1"/>
  <c r="AD147" i="10"/>
  <c r="AE147" i="10" s="1"/>
  <c r="AI147" i="10"/>
  <c r="AK147" i="10"/>
  <c r="M148" i="10"/>
  <c r="R148" i="10"/>
  <c r="Q148" i="10"/>
  <c r="S148" i="10"/>
  <c r="U148" i="10"/>
  <c r="V148" i="10"/>
  <c r="W148" i="10"/>
  <c r="X148" i="10"/>
  <c r="Y148" i="10"/>
  <c r="Z148" i="10" s="1"/>
  <c r="AD148" i="10"/>
  <c r="AE148" i="10" s="1"/>
  <c r="AI148" i="10"/>
  <c r="AK148" i="10"/>
  <c r="M149" i="10"/>
  <c r="R149" i="10"/>
  <c r="S149" i="10"/>
  <c r="U149" i="10"/>
  <c r="V149" i="10"/>
  <c r="W149" i="10"/>
  <c r="X149" i="10"/>
  <c r="Y149" i="10"/>
  <c r="Z149" i="10" s="1"/>
  <c r="AD149" i="10"/>
  <c r="AE149" i="10" s="1"/>
  <c r="AI149" i="10"/>
  <c r="AK149" i="10"/>
  <c r="M150" i="10"/>
  <c r="R150" i="10"/>
  <c r="Q150" i="10"/>
  <c r="S150" i="10"/>
  <c r="U150" i="10"/>
  <c r="V150" i="10"/>
  <c r="W150" i="10"/>
  <c r="X150" i="10"/>
  <c r="Y150" i="10"/>
  <c r="Z150" i="10" s="1"/>
  <c r="AD150" i="10"/>
  <c r="AE150" i="10" s="1"/>
  <c r="AI150" i="10"/>
  <c r="AK150" i="10"/>
  <c r="M151" i="10"/>
  <c r="R151" i="10"/>
  <c r="Q151" i="10"/>
  <c r="S151" i="10"/>
  <c r="U151" i="10"/>
  <c r="V151" i="10"/>
  <c r="W151" i="10"/>
  <c r="X151" i="10"/>
  <c r="Y151" i="10"/>
  <c r="Z151" i="10" s="1"/>
  <c r="AD151" i="10"/>
  <c r="AE151" i="10" s="1"/>
  <c r="AI151" i="10"/>
  <c r="AK151" i="10"/>
  <c r="M152" i="10"/>
  <c r="R152" i="10"/>
  <c r="Q152" i="10"/>
  <c r="S152" i="10"/>
  <c r="U152" i="10"/>
  <c r="V152" i="10"/>
  <c r="W152" i="10"/>
  <c r="X152" i="10"/>
  <c r="Y152" i="10"/>
  <c r="Z152" i="10" s="1"/>
  <c r="AD152" i="10"/>
  <c r="AE152" i="10" s="1"/>
  <c r="AI152" i="10"/>
  <c r="AK152" i="10"/>
  <c r="M153" i="10"/>
  <c r="R153" i="10"/>
  <c r="S153" i="10"/>
  <c r="U153" i="10"/>
  <c r="V153" i="10"/>
  <c r="W153" i="10"/>
  <c r="X153" i="10"/>
  <c r="Y153" i="10"/>
  <c r="Z153" i="10" s="1"/>
  <c r="AD153" i="10"/>
  <c r="AE153" i="10" s="1"/>
  <c r="AI153" i="10"/>
  <c r="AK153" i="10"/>
  <c r="M154" i="10"/>
  <c r="Q154" i="10"/>
  <c r="R154" i="10"/>
  <c r="S154" i="10"/>
  <c r="U154" i="10"/>
  <c r="V154" i="10"/>
  <c r="W154" i="10"/>
  <c r="X154" i="10"/>
  <c r="Y154" i="10"/>
  <c r="Z154" i="10" s="1"/>
  <c r="AD154" i="10"/>
  <c r="AE154" i="10" s="1"/>
  <c r="AI154" i="10"/>
  <c r="AK154" i="10"/>
  <c r="M155" i="10"/>
  <c r="R155" i="10"/>
  <c r="Q155" i="10"/>
  <c r="S155" i="10"/>
  <c r="U155" i="10"/>
  <c r="V155" i="10"/>
  <c r="W155" i="10"/>
  <c r="X155" i="10"/>
  <c r="Y155" i="10"/>
  <c r="Z155" i="10" s="1"/>
  <c r="AD155" i="10"/>
  <c r="AE155" i="10" s="1"/>
  <c r="AI155" i="10"/>
  <c r="AK155" i="10"/>
  <c r="M156" i="10"/>
  <c r="Q156" i="10"/>
  <c r="R156" i="10"/>
  <c r="S156" i="10"/>
  <c r="U156" i="10"/>
  <c r="V156" i="10"/>
  <c r="W156" i="10"/>
  <c r="X156" i="10"/>
  <c r="Y156" i="10"/>
  <c r="Z156" i="10" s="1"/>
  <c r="AD156" i="10"/>
  <c r="AE156" i="10" s="1"/>
  <c r="AI156" i="10"/>
  <c r="AK156" i="10"/>
  <c r="M157" i="10"/>
  <c r="R157" i="10"/>
  <c r="S157" i="10"/>
  <c r="U157" i="10"/>
  <c r="V157" i="10"/>
  <c r="W157" i="10"/>
  <c r="X157" i="10"/>
  <c r="Y157" i="10"/>
  <c r="Z157" i="10" s="1"/>
  <c r="AD157" i="10"/>
  <c r="AE157" i="10" s="1"/>
  <c r="AI157" i="10"/>
  <c r="AK157" i="10"/>
  <c r="M158" i="10"/>
  <c r="R158" i="10"/>
  <c r="Q158" i="10"/>
  <c r="S158" i="10"/>
  <c r="U158" i="10"/>
  <c r="V158" i="10"/>
  <c r="W158" i="10"/>
  <c r="X158" i="10"/>
  <c r="Y158" i="10"/>
  <c r="Z158" i="10" s="1"/>
  <c r="AD158" i="10"/>
  <c r="AE158" i="10" s="1"/>
  <c r="AI158" i="10"/>
  <c r="AK158" i="10"/>
  <c r="M159" i="10"/>
  <c r="R159" i="10"/>
  <c r="Q159" i="10"/>
  <c r="S159" i="10"/>
  <c r="U159" i="10"/>
  <c r="V159" i="10"/>
  <c r="W159" i="10"/>
  <c r="X159" i="10"/>
  <c r="Y159" i="10"/>
  <c r="Z159" i="10" s="1"/>
  <c r="AD159" i="10"/>
  <c r="AE159" i="10" s="1"/>
  <c r="AI159" i="10"/>
  <c r="AK159" i="10"/>
  <c r="M160" i="10"/>
  <c r="Q160" i="10"/>
  <c r="R160" i="10"/>
  <c r="S160" i="10"/>
  <c r="U160" i="10"/>
  <c r="V160" i="10"/>
  <c r="W160" i="10"/>
  <c r="X160" i="10"/>
  <c r="Y160" i="10"/>
  <c r="Z160" i="10" s="1"/>
  <c r="AD160" i="10"/>
  <c r="AE160" i="10" s="1"/>
  <c r="AI160" i="10"/>
  <c r="AK160" i="10"/>
  <c r="M161" i="10"/>
  <c r="R161" i="10"/>
  <c r="S161" i="10"/>
  <c r="U161" i="10"/>
  <c r="V161" i="10"/>
  <c r="W161" i="10"/>
  <c r="X161" i="10"/>
  <c r="Y161" i="10"/>
  <c r="Z161" i="10" s="1"/>
  <c r="AD161" i="10"/>
  <c r="AE161" i="10" s="1"/>
  <c r="AI161" i="10"/>
  <c r="AK161" i="10"/>
  <c r="M162" i="10"/>
  <c r="R162" i="10"/>
  <c r="Q162" i="10"/>
  <c r="S162" i="10"/>
  <c r="U162" i="10"/>
  <c r="V162" i="10"/>
  <c r="W162" i="10"/>
  <c r="X162" i="10"/>
  <c r="Y162" i="10"/>
  <c r="Z162" i="10" s="1"/>
  <c r="AD162" i="10"/>
  <c r="AE162" i="10" s="1"/>
  <c r="AI162" i="10"/>
  <c r="AK162" i="10"/>
  <c r="M163" i="10"/>
  <c r="R163" i="10"/>
  <c r="Q163" i="10"/>
  <c r="S163" i="10"/>
  <c r="U163" i="10"/>
  <c r="V163" i="10"/>
  <c r="W163" i="10"/>
  <c r="X163" i="10"/>
  <c r="Y163" i="10"/>
  <c r="Z163" i="10" s="1"/>
  <c r="AD163" i="10"/>
  <c r="AE163" i="10" s="1"/>
  <c r="AI163" i="10"/>
  <c r="AK163" i="10"/>
  <c r="M164" i="10"/>
  <c r="R164" i="10"/>
  <c r="Q164" i="10"/>
  <c r="S164" i="10"/>
  <c r="U164" i="10"/>
  <c r="V164" i="10"/>
  <c r="W164" i="10"/>
  <c r="X164" i="10"/>
  <c r="Y164" i="10"/>
  <c r="Z164" i="10" s="1"/>
  <c r="AD164" i="10"/>
  <c r="AE164" i="10" s="1"/>
  <c r="AI164" i="10"/>
  <c r="AK164" i="10"/>
  <c r="M165" i="10"/>
  <c r="R165" i="10"/>
  <c r="S165" i="10"/>
  <c r="U165" i="10"/>
  <c r="V165" i="10"/>
  <c r="W165" i="10"/>
  <c r="X165" i="10"/>
  <c r="Y165" i="10"/>
  <c r="Z165" i="10" s="1"/>
  <c r="AD165" i="10"/>
  <c r="AE165" i="10" s="1"/>
  <c r="AI165" i="10"/>
  <c r="AK165" i="10"/>
  <c r="M166" i="10"/>
  <c r="R166" i="10"/>
  <c r="Q166" i="10"/>
  <c r="S166" i="10"/>
  <c r="U166" i="10"/>
  <c r="V166" i="10"/>
  <c r="W166" i="10"/>
  <c r="X166" i="10"/>
  <c r="Y166" i="10"/>
  <c r="Z166" i="10" s="1"/>
  <c r="AD166" i="10"/>
  <c r="AE166" i="10" s="1"/>
  <c r="AI166" i="10"/>
  <c r="AK166" i="10"/>
  <c r="M167" i="10"/>
  <c r="R167" i="10"/>
  <c r="Q167" i="10"/>
  <c r="S167" i="10"/>
  <c r="U167" i="10"/>
  <c r="V167" i="10"/>
  <c r="W167" i="10"/>
  <c r="X167" i="10"/>
  <c r="Y167" i="10"/>
  <c r="Z167" i="10" s="1"/>
  <c r="AD167" i="10"/>
  <c r="AE167" i="10" s="1"/>
  <c r="AI167" i="10"/>
  <c r="AK167" i="10"/>
  <c r="M168" i="10"/>
  <c r="R168" i="10"/>
  <c r="Q168" i="10"/>
  <c r="S168" i="10"/>
  <c r="U168" i="10"/>
  <c r="V168" i="10"/>
  <c r="W168" i="10"/>
  <c r="X168" i="10"/>
  <c r="Y168" i="10"/>
  <c r="Z168" i="10" s="1"/>
  <c r="AD168" i="10"/>
  <c r="AE168" i="10" s="1"/>
  <c r="AI168" i="10"/>
  <c r="AK168" i="10"/>
  <c r="M169" i="10"/>
  <c r="R169" i="10"/>
  <c r="S169" i="10"/>
  <c r="U169" i="10"/>
  <c r="V169" i="10"/>
  <c r="W169" i="10"/>
  <c r="X169" i="10"/>
  <c r="Y169" i="10"/>
  <c r="Z169" i="10" s="1"/>
  <c r="AD169" i="10"/>
  <c r="AE169" i="10" s="1"/>
  <c r="AI169" i="10"/>
  <c r="AK169" i="10"/>
  <c r="M170" i="10"/>
  <c r="R170" i="10"/>
  <c r="Q170" i="10"/>
  <c r="S170" i="10"/>
  <c r="U170" i="10"/>
  <c r="V170" i="10"/>
  <c r="W170" i="10"/>
  <c r="X170" i="10"/>
  <c r="Y170" i="10"/>
  <c r="Z170" i="10" s="1"/>
  <c r="AD170" i="10"/>
  <c r="AE170" i="10" s="1"/>
  <c r="AI170" i="10"/>
  <c r="AK170" i="10"/>
  <c r="M171" i="10"/>
  <c r="R171" i="10"/>
  <c r="Q171" i="10"/>
  <c r="S171" i="10"/>
  <c r="U171" i="10"/>
  <c r="V171" i="10"/>
  <c r="W171" i="10"/>
  <c r="X171" i="10"/>
  <c r="Y171" i="10"/>
  <c r="Z171" i="10" s="1"/>
  <c r="AD171" i="10"/>
  <c r="AE171" i="10" s="1"/>
  <c r="AI171" i="10"/>
  <c r="AK171" i="10"/>
  <c r="M172" i="10"/>
  <c r="Q172" i="10"/>
  <c r="R172" i="10"/>
  <c r="S172" i="10"/>
  <c r="U172" i="10"/>
  <c r="V172" i="10"/>
  <c r="W172" i="10"/>
  <c r="X172" i="10"/>
  <c r="Y172" i="10"/>
  <c r="Z172" i="10" s="1"/>
  <c r="AD172" i="10"/>
  <c r="AE172" i="10" s="1"/>
  <c r="AI172" i="10"/>
  <c r="AK172" i="10"/>
  <c r="M173" i="10"/>
  <c r="R173" i="10"/>
  <c r="S173" i="10"/>
  <c r="U173" i="10"/>
  <c r="V173" i="10"/>
  <c r="W173" i="10"/>
  <c r="X173" i="10"/>
  <c r="Y173" i="10"/>
  <c r="Z173" i="10" s="1"/>
  <c r="AD173" i="10"/>
  <c r="AE173" i="10" s="1"/>
  <c r="AI173" i="10"/>
  <c r="AK173" i="10"/>
  <c r="M174" i="10"/>
  <c r="R174" i="10"/>
  <c r="Q174" i="10"/>
  <c r="S174" i="10"/>
  <c r="U174" i="10"/>
  <c r="V174" i="10"/>
  <c r="W174" i="10"/>
  <c r="X174" i="10"/>
  <c r="Y174" i="10"/>
  <c r="Z174" i="10" s="1"/>
  <c r="AD174" i="10"/>
  <c r="AE174" i="10" s="1"/>
  <c r="AI174" i="10"/>
  <c r="AK174" i="10"/>
  <c r="M175" i="10"/>
  <c r="R175" i="10"/>
  <c r="Q175" i="10"/>
  <c r="S175" i="10"/>
  <c r="U175" i="10"/>
  <c r="V175" i="10"/>
  <c r="W175" i="10"/>
  <c r="X175" i="10"/>
  <c r="Y175" i="10"/>
  <c r="Z175" i="10" s="1"/>
  <c r="AD175" i="10"/>
  <c r="AE175" i="10" s="1"/>
  <c r="AI175" i="10"/>
  <c r="AK175" i="10"/>
  <c r="M176" i="10"/>
  <c r="Q176" i="10"/>
  <c r="R176" i="10"/>
  <c r="S176" i="10"/>
  <c r="U176" i="10"/>
  <c r="V176" i="10"/>
  <c r="W176" i="10"/>
  <c r="X176" i="10"/>
  <c r="Y176" i="10"/>
  <c r="Z176" i="10" s="1"/>
  <c r="AD176" i="10"/>
  <c r="AE176" i="10" s="1"/>
  <c r="AI176" i="10"/>
  <c r="AK176" i="10"/>
  <c r="M177" i="10"/>
  <c r="R177" i="10"/>
  <c r="S177" i="10"/>
  <c r="U177" i="10"/>
  <c r="V177" i="10"/>
  <c r="W177" i="10"/>
  <c r="X177" i="10"/>
  <c r="Y177" i="10"/>
  <c r="Z177" i="10" s="1"/>
  <c r="AD177" i="10"/>
  <c r="AE177" i="10" s="1"/>
  <c r="AI177" i="10"/>
  <c r="AK177" i="10"/>
  <c r="M178" i="10"/>
  <c r="R178" i="10"/>
  <c r="Q178" i="10"/>
  <c r="S178" i="10"/>
  <c r="U178" i="10"/>
  <c r="V178" i="10"/>
  <c r="W178" i="10"/>
  <c r="X178" i="10"/>
  <c r="Y178" i="10"/>
  <c r="Z178" i="10" s="1"/>
  <c r="AD178" i="10"/>
  <c r="AE178" i="10" s="1"/>
  <c r="AI178" i="10"/>
  <c r="AK178" i="10"/>
  <c r="M179" i="10"/>
  <c r="Q179" i="10"/>
  <c r="R179" i="10"/>
  <c r="S179" i="10"/>
  <c r="U179" i="10"/>
  <c r="W179" i="10" s="1"/>
  <c r="V179" i="10"/>
  <c r="X179" i="10"/>
  <c r="Y179" i="10"/>
  <c r="Z179" i="10" s="1"/>
  <c r="AD179" i="10"/>
  <c r="AE179" i="10" s="1"/>
  <c r="AI179" i="10"/>
  <c r="AK179" i="10"/>
  <c r="M180" i="10"/>
  <c r="R180" i="10"/>
  <c r="Q180" i="10"/>
  <c r="S180" i="10"/>
  <c r="U180" i="10"/>
  <c r="V180" i="10"/>
  <c r="X180" i="10"/>
  <c r="AD180" i="10"/>
  <c r="AE180" i="10" s="1"/>
  <c r="AI180" i="10"/>
  <c r="AK180" i="10"/>
  <c r="M181" i="10"/>
  <c r="R181" i="10"/>
  <c r="Q181" i="10"/>
  <c r="S181" i="10"/>
  <c r="U181" i="10"/>
  <c r="V181" i="10"/>
  <c r="W181" i="10"/>
  <c r="X181" i="10"/>
  <c r="Y181" i="10"/>
  <c r="Z181" i="10" s="1"/>
  <c r="AD181" i="10"/>
  <c r="AE181" i="10" s="1"/>
  <c r="AI181" i="10"/>
  <c r="AK181" i="10"/>
  <c r="M182" i="10"/>
  <c r="Q182" i="10"/>
  <c r="R182" i="10"/>
  <c r="S182" i="10"/>
  <c r="U182" i="10"/>
  <c r="V182" i="10"/>
  <c r="W182" i="10"/>
  <c r="X182" i="10"/>
  <c r="Y182" i="10"/>
  <c r="Z182" i="10" s="1"/>
  <c r="AD182" i="10"/>
  <c r="AE182" i="10" s="1"/>
  <c r="AI182" i="10"/>
  <c r="AK182" i="10"/>
  <c r="M183" i="10"/>
  <c r="R183" i="10"/>
  <c r="Q183" i="10"/>
  <c r="S183" i="10"/>
  <c r="U183" i="10"/>
  <c r="W183" i="10" s="1"/>
  <c r="V183" i="10"/>
  <c r="X183" i="10"/>
  <c r="Y183" i="10"/>
  <c r="Z183" i="10" s="1"/>
  <c r="AD183" i="10"/>
  <c r="AE183" i="10" s="1"/>
  <c r="AI183" i="10"/>
  <c r="AK183" i="10"/>
  <c r="M184" i="10"/>
  <c r="R184" i="10"/>
  <c r="Q184" i="10"/>
  <c r="S184" i="10"/>
  <c r="U184" i="10"/>
  <c r="W184" i="10" s="1"/>
  <c r="V184" i="10"/>
  <c r="X184" i="10"/>
  <c r="AD184" i="10"/>
  <c r="AE184" i="10" s="1"/>
  <c r="AI184" i="10"/>
  <c r="AK184" i="10"/>
  <c r="M185" i="10"/>
  <c r="R185" i="10"/>
  <c r="S185" i="10"/>
  <c r="U185" i="10"/>
  <c r="V185" i="10"/>
  <c r="W185" i="10"/>
  <c r="X185" i="10"/>
  <c r="Y185" i="10"/>
  <c r="Z185" i="10" s="1"/>
  <c r="AD185" i="10"/>
  <c r="AE185" i="10" s="1"/>
  <c r="AI185" i="10"/>
  <c r="AK185" i="10"/>
  <c r="M186" i="10"/>
  <c r="R186" i="10"/>
  <c r="Q186" i="10"/>
  <c r="S186" i="10"/>
  <c r="U186" i="10"/>
  <c r="V186" i="10"/>
  <c r="W186" i="10"/>
  <c r="X186" i="10"/>
  <c r="Y186" i="10"/>
  <c r="Z186" i="10" s="1"/>
  <c r="AD186" i="10"/>
  <c r="AE186" i="10" s="1"/>
  <c r="AI186" i="10"/>
  <c r="AK186" i="10"/>
  <c r="M187" i="10"/>
  <c r="Q187" i="10"/>
  <c r="R187" i="10"/>
  <c r="S187" i="10"/>
  <c r="U187" i="10"/>
  <c r="V187" i="10"/>
  <c r="W187" i="10"/>
  <c r="X187" i="10"/>
  <c r="Y187" i="10"/>
  <c r="Z187" i="10" s="1"/>
  <c r="AD187" i="10"/>
  <c r="AE187" i="10" s="1"/>
  <c r="AI187" i="10"/>
  <c r="AK187" i="10"/>
  <c r="M188" i="10"/>
  <c r="R188" i="10"/>
  <c r="Q188" i="10"/>
  <c r="S188" i="10"/>
  <c r="U188" i="10"/>
  <c r="V188" i="10"/>
  <c r="W188" i="10"/>
  <c r="X188" i="10"/>
  <c r="Y188" i="10"/>
  <c r="Z188" i="10" s="1"/>
  <c r="AD188" i="10"/>
  <c r="AE188" i="10" s="1"/>
  <c r="AI188" i="10"/>
  <c r="AK188" i="10"/>
  <c r="M189" i="10"/>
  <c r="Q189" i="10"/>
  <c r="R189" i="10"/>
  <c r="S189" i="10"/>
  <c r="U189" i="10"/>
  <c r="V189" i="10"/>
  <c r="W189" i="10"/>
  <c r="X189" i="10"/>
  <c r="Y189" i="10"/>
  <c r="Z189" i="10"/>
  <c r="AD189" i="10"/>
  <c r="AE189" i="10" s="1"/>
  <c r="AI189" i="10"/>
  <c r="AK189" i="10"/>
  <c r="M190" i="10"/>
  <c r="R190" i="10"/>
  <c r="Q190" i="10"/>
  <c r="S190" i="10"/>
  <c r="U190" i="10"/>
  <c r="V190" i="10"/>
  <c r="W190" i="10"/>
  <c r="X190" i="10"/>
  <c r="Y190" i="10"/>
  <c r="Z190" i="10" s="1"/>
  <c r="AD190" i="10"/>
  <c r="AE190" i="10" s="1"/>
  <c r="AI190" i="10"/>
  <c r="AK190" i="10"/>
  <c r="M191" i="10"/>
  <c r="R191" i="10"/>
  <c r="Q191" i="10"/>
  <c r="S191" i="10"/>
  <c r="U191" i="10"/>
  <c r="V191" i="10"/>
  <c r="W191" i="10"/>
  <c r="X191" i="10"/>
  <c r="Y191" i="10"/>
  <c r="Z191" i="10"/>
  <c r="AD191" i="10"/>
  <c r="AE191" i="10" s="1"/>
  <c r="AI191" i="10"/>
  <c r="AK191" i="10"/>
  <c r="M192" i="10"/>
  <c r="R192" i="10"/>
  <c r="Q192" i="10"/>
  <c r="S192" i="10"/>
  <c r="U192" i="10"/>
  <c r="V192" i="10"/>
  <c r="W192" i="10"/>
  <c r="X192" i="10"/>
  <c r="Y192" i="10"/>
  <c r="Z192" i="10" s="1"/>
  <c r="AD192" i="10"/>
  <c r="AE192" i="10" s="1"/>
  <c r="AI192" i="10"/>
  <c r="AK192" i="10"/>
  <c r="M193" i="10"/>
  <c r="R193" i="10"/>
  <c r="Q193" i="10"/>
  <c r="S193" i="10"/>
  <c r="U193" i="10"/>
  <c r="V193" i="10"/>
  <c r="W193" i="10"/>
  <c r="X193" i="10"/>
  <c r="Y193" i="10"/>
  <c r="Z193" i="10" s="1"/>
  <c r="AD193" i="10"/>
  <c r="AE193" i="10" s="1"/>
  <c r="AI193" i="10"/>
  <c r="AK193" i="10"/>
  <c r="M194" i="10"/>
  <c r="R194" i="10"/>
  <c r="Q194" i="10"/>
  <c r="S194" i="10"/>
  <c r="U194" i="10"/>
  <c r="V194" i="10"/>
  <c r="W194" i="10"/>
  <c r="X194" i="10"/>
  <c r="Y194" i="10"/>
  <c r="Z194" i="10" s="1"/>
  <c r="AD194" i="10"/>
  <c r="AE194" i="10" s="1"/>
  <c r="AI194" i="10"/>
  <c r="AK194" i="10"/>
  <c r="M195" i="10"/>
  <c r="Q195" i="10"/>
  <c r="R195" i="10"/>
  <c r="S195" i="10"/>
  <c r="U195" i="10"/>
  <c r="V195" i="10"/>
  <c r="W195" i="10"/>
  <c r="X195" i="10"/>
  <c r="Y195" i="10"/>
  <c r="Z195" i="10"/>
  <c r="AD195" i="10"/>
  <c r="AE195" i="10" s="1"/>
  <c r="AI195" i="10"/>
  <c r="AK195" i="10"/>
  <c r="M196" i="10"/>
  <c r="R196" i="10"/>
  <c r="Q196" i="10"/>
  <c r="S196" i="10"/>
  <c r="U196" i="10"/>
  <c r="V196" i="10"/>
  <c r="W196" i="10"/>
  <c r="X196" i="10"/>
  <c r="Y196" i="10"/>
  <c r="Z196" i="10" s="1"/>
  <c r="AD196" i="10"/>
  <c r="AE196" i="10" s="1"/>
  <c r="AI196" i="10"/>
  <c r="AK196" i="10"/>
  <c r="M197" i="10"/>
  <c r="Q197" i="10"/>
  <c r="R197" i="10"/>
  <c r="S197" i="10"/>
  <c r="U197" i="10"/>
  <c r="V197" i="10"/>
  <c r="W197" i="10"/>
  <c r="X197" i="10"/>
  <c r="Y197" i="10"/>
  <c r="Z197" i="10"/>
  <c r="AD197" i="10"/>
  <c r="AE197" i="10" s="1"/>
  <c r="AI197" i="10"/>
  <c r="AK197" i="10"/>
  <c r="M198" i="10"/>
  <c r="R198" i="10"/>
  <c r="Q198" i="10"/>
  <c r="S198" i="10"/>
  <c r="U198" i="10"/>
  <c r="V198" i="10"/>
  <c r="W198" i="10"/>
  <c r="X198" i="10"/>
  <c r="Y198" i="10"/>
  <c r="Z198" i="10" s="1"/>
  <c r="AD198" i="10"/>
  <c r="AE198" i="10" s="1"/>
  <c r="AI198" i="10"/>
  <c r="AK198" i="10"/>
  <c r="M199" i="10"/>
  <c r="R199" i="10"/>
  <c r="Q199" i="10"/>
  <c r="S199" i="10"/>
  <c r="U199" i="10"/>
  <c r="V199" i="10"/>
  <c r="W199" i="10"/>
  <c r="X199" i="10"/>
  <c r="Y199" i="10"/>
  <c r="Z199" i="10" s="1"/>
  <c r="AD199" i="10"/>
  <c r="AE199" i="10" s="1"/>
  <c r="AI199" i="10"/>
  <c r="AK199" i="10"/>
  <c r="M200" i="10"/>
  <c r="R200" i="10"/>
  <c r="Q200" i="10"/>
  <c r="S200" i="10"/>
  <c r="U200" i="10"/>
  <c r="V200" i="10"/>
  <c r="W200" i="10"/>
  <c r="X200" i="10"/>
  <c r="Y200" i="10"/>
  <c r="Z200" i="10" s="1"/>
  <c r="AD200" i="10"/>
  <c r="AE200" i="10" s="1"/>
  <c r="AI200" i="10"/>
  <c r="AK200" i="10"/>
  <c r="M201" i="10"/>
  <c r="R201" i="10"/>
  <c r="Q201" i="10"/>
  <c r="S201" i="10"/>
  <c r="U201" i="10"/>
  <c r="V201" i="10"/>
  <c r="W201" i="10"/>
  <c r="X201" i="10"/>
  <c r="Y201" i="10"/>
  <c r="Z201" i="10" s="1"/>
  <c r="AD201" i="10"/>
  <c r="AE201" i="10" s="1"/>
  <c r="AI201" i="10"/>
  <c r="AK201" i="10"/>
  <c r="M202" i="10"/>
  <c r="Q202" i="10"/>
  <c r="R202" i="10"/>
  <c r="S202" i="10"/>
  <c r="U202" i="10"/>
  <c r="V202" i="10"/>
  <c r="W202" i="10"/>
  <c r="X202" i="10"/>
  <c r="Y202" i="10"/>
  <c r="Z202" i="10" s="1"/>
  <c r="AD202" i="10"/>
  <c r="AE202" i="10" s="1"/>
  <c r="AI202" i="10"/>
  <c r="AK202" i="10"/>
  <c r="M203" i="10"/>
  <c r="R203" i="10"/>
  <c r="Q203" i="10"/>
  <c r="S203" i="10"/>
  <c r="U203" i="10"/>
  <c r="V203" i="10"/>
  <c r="W203" i="10"/>
  <c r="X203" i="10"/>
  <c r="Y203" i="10"/>
  <c r="Z203" i="10" s="1"/>
  <c r="AD203" i="10"/>
  <c r="AE203" i="10" s="1"/>
  <c r="AI203" i="10"/>
  <c r="AK203" i="10"/>
  <c r="M204" i="10"/>
  <c r="R204" i="10"/>
  <c r="Q204" i="10"/>
  <c r="S204" i="10"/>
  <c r="U204" i="10"/>
  <c r="V204" i="10"/>
  <c r="W204" i="10"/>
  <c r="X204" i="10"/>
  <c r="Y204" i="10"/>
  <c r="Z204" i="10" s="1"/>
  <c r="AD204" i="10"/>
  <c r="AE204" i="10" s="1"/>
  <c r="AI204" i="10"/>
  <c r="AK204" i="10"/>
  <c r="M205" i="10"/>
  <c r="R205" i="10"/>
  <c r="Q205" i="10"/>
  <c r="S205" i="10"/>
  <c r="U205" i="10"/>
  <c r="V205" i="10"/>
  <c r="W205" i="10"/>
  <c r="X205" i="10"/>
  <c r="Y205" i="10"/>
  <c r="Z205" i="10" s="1"/>
  <c r="AD205" i="10"/>
  <c r="AE205" i="10" s="1"/>
  <c r="AI205" i="10"/>
  <c r="AK205" i="10"/>
  <c r="M206" i="10"/>
  <c r="R206" i="10"/>
  <c r="Q206" i="10"/>
  <c r="S206" i="10"/>
  <c r="U206" i="10"/>
  <c r="V206" i="10"/>
  <c r="W206" i="10"/>
  <c r="X206" i="10"/>
  <c r="Y206" i="10"/>
  <c r="Z206" i="10" s="1"/>
  <c r="AD206" i="10"/>
  <c r="AE206" i="10" s="1"/>
  <c r="AI206" i="10"/>
  <c r="AK206" i="10"/>
  <c r="M207" i="10"/>
  <c r="R207" i="10"/>
  <c r="Q207" i="10"/>
  <c r="S207" i="10"/>
  <c r="U207" i="10"/>
  <c r="V207" i="10"/>
  <c r="W207" i="10"/>
  <c r="X207" i="10"/>
  <c r="Y207" i="10"/>
  <c r="Z207" i="10" s="1"/>
  <c r="AD207" i="10"/>
  <c r="AE207" i="10" s="1"/>
  <c r="AI207" i="10"/>
  <c r="AK207" i="10"/>
  <c r="M208" i="10"/>
  <c r="R208" i="10"/>
  <c r="Q208" i="10"/>
  <c r="S208" i="10"/>
  <c r="U208" i="10"/>
  <c r="V208" i="10"/>
  <c r="W208" i="10"/>
  <c r="X208" i="10"/>
  <c r="Y208" i="10"/>
  <c r="Z208" i="10" s="1"/>
  <c r="AD208" i="10"/>
  <c r="AE208" i="10" s="1"/>
  <c r="AI208" i="10"/>
  <c r="AK208" i="10"/>
  <c r="M209" i="10"/>
  <c r="R209" i="10"/>
  <c r="Q209" i="10"/>
  <c r="S209" i="10"/>
  <c r="U209" i="10"/>
  <c r="V209" i="10"/>
  <c r="W209" i="10"/>
  <c r="X209" i="10"/>
  <c r="Y209" i="10"/>
  <c r="Z209" i="10"/>
  <c r="AD209" i="10"/>
  <c r="AE209" i="10" s="1"/>
  <c r="AI209" i="10"/>
  <c r="AK209" i="10"/>
  <c r="M210" i="10"/>
  <c r="Q210" i="10"/>
  <c r="R210" i="10"/>
  <c r="S210" i="10"/>
  <c r="U210" i="10"/>
  <c r="V210" i="10"/>
  <c r="W210" i="10"/>
  <c r="X210" i="10"/>
  <c r="Y210" i="10"/>
  <c r="Z210" i="10" s="1"/>
  <c r="AD210" i="10"/>
  <c r="AE210" i="10" s="1"/>
  <c r="AI210" i="10"/>
  <c r="AK210" i="10"/>
  <c r="M211" i="10"/>
  <c r="R211" i="10"/>
  <c r="Q211" i="10"/>
  <c r="S211" i="10"/>
  <c r="U211" i="10"/>
  <c r="V211" i="10"/>
  <c r="W211" i="10"/>
  <c r="X211" i="10"/>
  <c r="Y211" i="10"/>
  <c r="Z211" i="10" s="1"/>
  <c r="AD211" i="10"/>
  <c r="AE211" i="10" s="1"/>
  <c r="AI211" i="10"/>
  <c r="AK211" i="10"/>
  <c r="M212" i="10"/>
  <c r="R212" i="10"/>
  <c r="Q212" i="10"/>
  <c r="S212" i="10"/>
  <c r="U212" i="10"/>
  <c r="V212" i="10"/>
  <c r="W212" i="10"/>
  <c r="X212" i="10"/>
  <c r="Y212" i="10"/>
  <c r="Z212" i="10" s="1"/>
  <c r="AD212" i="10"/>
  <c r="AE212" i="10" s="1"/>
  <c r="AI212" i="10"/>
  <c r="AK212" i="10"/>
  <c r="M213" i="10"/>
  <c r="R213" i="10"/>
  <c r="Q213" i="10"/>
  <c r="S213" i="10"/>
  <c r="U213" i="10"/>
  <c r="V213" i="10"/>
  <c r="W213" i="10"/>
  <c r="X213" i="10"/>
  <c r="Y213" i="10"/>
  <c r="Z213" i="10" s="1"/>
  <c r="AD213" i="10"/>
  <c r="AE213" i="10" s="1"/>
  <c r="AI213" i="10"/>
  <c r="AK213" i="10"/>
  <c r="M214" i="10"/>
  <c r="R214" i="10"/>
  <c r="Q214" i="10"/>
  <c r="S214" i="10"/>
  <c r="U214" i="10"/>
  <c r="V214" i="10"/>
  <c r="W214" i="10"/>
  <c r="X214" i="10"/>
  <c r="Y214" i="10"/>
  <c r="Z214" i="10" s="1"/>
  <c r="AD214" i="10"/>
  <c r="AE214" i="10" s="1"/>
  <c r="AI214" i="10"/>
  <c r="AK214" i="10"/>
  <c r="M215" i="10"/>
  <c r="R215" i="10"/>
  <c r="Q215" i="10"/>
  <c r="S215" i="10"/>
  <c r="U215" i="10"/>
  <c r="V215" i="10"/>
  <c r="W215" i="10"/>
  <c r="X215" i="10"/>
  <c r="Y215" i="10"/>
  <c r="Z215" i="10"/>
  <c r="AD215" i="10"/>
  <c r="AE215" i="10" s="1"/>
  <c r="AI215" i="10"/>
  <c r="AK215" i="10"/>
  <c r="M216" i="10"/>
  <c r="R216" i="10"/>
  <c r="Q216" i="10"/>
  <c r="S216" i="10"/>
  <c r="U216" i="10"/>
  <c r="V216" i="10"/>
  <c r="W216" i="10"/>
  <c r="X216" i="10"/>
  <c r="Y216" i="10"/>
  <c r="Z216" i="10" s="1"/>
  <c r="AD216" i="10"/>
  <c r="AE216" i="10" s="1"/>
  <c r="AI216" i="10"/>
  <c r="AK216" i="10"/>
  <c r="M217" i="10"/>
  <c r="R217" i="10"/>
  <c r="Q217" i="10"/>
  <c r="S217" i="10"/>
  <c r="U217" i="10"/>
  <c r="V217" i="10"/>
  <c r="W217" i="10"/>
  <c r="X217" i="10"/>
  <c r="Y217" i="10"/>
  <c r="Z217" i="10" s="1"/>
  <c r="AD217" i="10"/>
  <c r="AE217" i="10" s="1"/>
  <c r="AI217" i="10"/>
  <c r="AK217" i="10"/>
  <c r="M218" i="10"/>
  <c r="R218" i="10"/>
  <c r="Q218" i="10"/>
  <c r="S218" i="10"/>
  <c r="U218" i="10"/>
  <c r="V218" i="10"/>
  <c r="W218" i="10"/>
  <c r="X218" i="10"/>
  <c r="Y218" i="10"/>
  <c r="Z218" i="10" s="1"/>
  <c r="AD218" i="10"/>
  <c r="AE218" i="10" s="1"/>
  <c r="AI218" i="10"/>
  <c r="AK218" i="10"/>
  <c r="M219" i="10"/>
  <c r="Q219" i="10"/>
  <c r="R219" i="10"/>
  <c r="S219" i="10"/>
  <c r="U219" i="10"/>
  <c r="V219" i="10"/>
  <c r="W219" i="10"/>
  <c r="X219" i="10"/>
  <c r="Y219" i="10"/>
  <c r="Z219" i="10" s="1"/>
  <c r="AD219" i="10"/>
  <c r="AE219" i="10" s="1"/>
  <c r="AI219" i="10"/>
  <c r="AK219" i="10"/>
  <c r="M220" i="10"/>
  <c r="R220" i="10"/>
  <c r="Q220" i="10"/>
  <c r="S220" i="10"/>
  <c r="U220" i="10"/>
  <c r="V220" i="10"/>
  <c r="W220" i="10"/>
  <c r="X220" i="10"/>
  <c r="Y220" i="10"/>
  <c r="Z220" i="10" s="1"/>
  <c r="AD220" i="10"/>
  <c r="AE220" i="10" s="1"/>
  <c r="AI220" i="10"/>
  <c r="AK220" i="10"/>
  <c r="M221" i="10"/>
  <c r="Q221" i="10"/>
  <c r="R221" i="10"/>
  <c r="S221" i="10"/>
  <c r="U221" i="10"/>
  <c r="V221" i="10"/>
  <c r="W221" i="10"/>
  <c r="X221" i="10"/>
  <c r="Y221" i="10"/>
  <c r="Z221" i="10"/>
  <c r="AD221" i="10"/>
  <c r="AE221" i="10" s="1"/>
  <c r="AI221" i="10"/>
  <c r="AK221" i="10"/>
  <c r="M222" i="10"/>
  <c r="R222" i="10"/>
  <c r="Q222" i="10"/>
  <c r="S222" i="10"/>
  <c r="U222" i="10"/>
  <c r="V222" i="10"/>
  <c r="W222" i="10"/>
  <c r="X222" i="10"/>
  <c r="Y222" i="10"/>
  <c r="Z222" i="10" s="1"/>
  <c r="AD222" i="10"/>
  <c r="AE222" i="10" s="1"/>
  <c r="AI222" i="10"/>
  <c r="AK222" i="10"/>
  <c r="M223" i="10"/>
  <c r="R223" i="10"/>
  <c r="Q223" i="10"/>
  <c r="S223" i="10"/>
  <c r="U223" i="10"/>
  <c r="V223" i="10"/>
  <c r="W223" i="10"/>
  <c r="X223" i="10"/>
  <c r="Y223" i="10"/>
  <c r="Z223" i="10" s="1"/>
  <c r="AD223" i="10"/>
  <c r="AE223" i="10" s="1"/>
  <c r="AI223" i="10"/>
  <c r="AK223" i="10"/>
  <c r="M224" i="10"/>
  <c r="R224" i="10"/>
  <c r="Q224" i="10"/>
  <c r="S224" i="10"/>
  <c r="U224" i="10"/>
  <c r="V224" i="10"/>
  <c r="W224" i="10"/>
  <c r="X224" i="10"/>
  <c r="Y224" i="10"/>
  <c r="Z224" i="10" s="1"/>
  <c r="AD224" i="10"/>
  <c r="AE224" i="10" s="1"/>
  <c r="AI224" i="10"/>
  <c r="AK224" i="10"/>
  <c r="M225" i="10"/>
  <c r="R225" i="10"/>
  <c r="Q225" i="10"/>
  <c r="S225" i="10"/>
  <c r="U225" i="10"/>
  <c r="V225" i="10"/>
  <c r="W225" i="10"/>
  <c r="X225" i="10"/>
  <c r="Y225" i="10"/>
  <c r="Z225" i="10" s="1"/>
  <c r="AD225" i="10"/>
  <c r="AE225" i="10" s="1"/>
  <c r="AI225" i="10"/>
  <c r="AK225" i="10"/>
  <c r="M226" i="10"/>
  <c r="R226" i="10"/>
  <c r="Q226" i="10"/>
  <c r="S226" i="10"/>
  <c r="U226" i="10"/>
  <c r="V226" i="10"/>
  <c r="W226" i="10"/>
  <c r="X226" i="10"/>
  <c r="Y226" i="10"/>
  <c r="Z226" i="10" s="1"/>
  <c r="AD226" i="10"/>
  <c r="AE226" i="10" s="1"/>
  <c r="AI226" i="10"/>
  <c r="AK226" i="10"/>
  <c r="M227" i="10"/>
  <c r="Q227" i="10"/>
  <c r="R227" i="10"/>
  <c r="S227" i="10"/>
  <c r="U227" i="10"/>
  <c r="V227" i="10"/>
  <c r="W227" i="10"/>
  <c r="X227" i="10"/>
  <c r="Y227" i="10"/>
  <c r="Z227" i="10"/>
  <c r="AD227" i="10"/>
  <c r="AE227" i="10" s="1"/>
  <c r="AI227" i="10"/>
  <c r="AK227" i="10"/>
  <c r="M228" i="10"/>
  <c r="R228" i="10"/>
  <c r="Q228" i="10"/>
  <c r="S228" i="10"/>
  <c r="U228" i="10"/>
  <c r="V228" i="10"/>
  <c r="W228" i="10"/>
  <c r="X228" i="10"/>
  <c r="Y228" i="10"/>
  <c r="Z228" i="10" s="1"/>
  <c r="AD228" i="10"/>
  <c r="AE228" i="10" s="1"/>
  <c r="AI228" i="10"/>
  <c r="AK228" i="10"/>
  <c r="M229" i="10"/>
  <c r="R229" i="10"/>
  <c r="Q229" i="10"/>
  <c r="S229" i="10"/>
  <c r="U229" i="10"/>
  <c r="V229" i="10"/>
  <c r="W229" i="10"/>
  <c r="X229" i="10"/>
  <c r="Y229" i="10"/>
  <c r="Z229" i="10" s="1"/>
  <c r="AD229" i="10"/>
  <c r="AE229" i="10" s="1"/>
  <c r="AI229" i="10"/>
  <c r="AK229" i="10"/>
  <c r="M230" i="10"/>
  <c r="R230" i="10"/>
  <c r="Q230" i="10"/>
  <c r="S230" i="10"/>
  <c r="U230" i="10"/>
  <c r="V230" i="10"/>
  <c r="W230" i="10"/>
  <c r="X230" i="10"/>
  <c r="Y230" i="10"/>
  <c r="Z230" i="10"/>
  <c r="AD230" i="10"/>
  <c r="AE230" i="10" s="1"/>
  <c r="AI230" i="10"/>
  <c r="AK230" i="10"/>
  <c r="M231" i="10"/>
  <c r="R231" i="10"/>
  <c r="Q231" i="10"/>
  <c r="S231" i="10"/>
  <c r="U231" i="10"/>
  <c r="V231" i="10"/>
  <c r="W231" i="10"/>
  <c r="X231" i="10"/>
  <c r="Y231" i="10"/>
  <c r="Z231" i="10" s="1"/>
  <c r="AD231" i="10"/>
  <c r="AE231" i="10" s="1"/>
  <c r="AI231" i="10"/>
  <c r="AK231" i="10"/>
  <c r="M232" i="10"/>
  <c r="R232" i="10"/>
  <c r="Q232" i="10"/>
  <c r="S232" i="10"/>
  <c r="U232" i="10"/>
  <c r="V232" i="10"/>
  <c r="W232" i="10"/>
  <c r="X232" i="10"/>
  <c r="Y232" i="10"/>
  <c r="Z232" i="10" s="1"/>
  <c r="AD232" i="10"/>
  <c r="AE232" i="10" s="1"/>
  <c r="AI232" i="10"/>
  <c r="AK232" i="10"/>
  <c r="M233" i="10"/>
  <c r="R233" i="10"/>
  <c r="Q233" i="10"/>
  <c r="S233" i="10"/>
  <c r="U233" i="10"/>
  <c r="V233" i="10"/>
  <c r="W233" i="10"/>
  <c r="X233" i="10"/>
  <c r="Y233" i="10"/>
  <c r="Z233" i="10"/>
  <c r="AD233" i="10"/>
  <c r="AE233" i="10" s="1"/>
  <c r="AI233" i="10"/>
  <c r="AK233" i="10"/>
  <c r="M234" i="10"/>
  <c r="R234" i="10"/>
  <c r="Q234" i="10"/>
  <c r="S234" i="10"/>
  <c r="U234" i="10"/>
  <c r="V234" i="10"/>
  <c r="W234" i="10"/>
  <c r="X234" i="10"/>
  <c r="Y234" i="10"/>
  <c r="Z234" i="10" s="1"/>
  <c r="AD234" i="10"/>
  <c r="AE234" i="10" s="1"/>
  <c r="AI234" i="10"/>
  <c r="AK234" i="10"/>
  <c r="M235" i="10"/>
  <c r="R235" i="10"/>
  <c r="Q235" i="10"/>
  <c r="S235" i="10"/>
  <c r="U235" i="10"/>
  <c r="V235" i="10"/>
  <c r="W235" i="10"/>
  <c r="X235" i="10"/>
  <c r="Y235" i="10"/>
  <c r="Z235" i="10" s="1"/>
  <c r="AD235" i="10"/>
  <c r="AE235" i="10" s="1"/>
  <c r="AI235" i="10"/>
  <c r="AK235" i="10"/>
  <c r="M236" i="10"/>
  <c r="R236" i="10"/>
  <c r="Q236" i="10"/>
  <c r="S236" i="10"/>
  <c r="U236" i="10"/>
  <c r="V236" i="10"/>
  <c r="W236" i="10"/>
  <c r="X236" i="10"/>
  <c r="Y236" i="10"/>
  <c r="Z236" i="10" s="1"/>
  <c r="AD236" i="10"/>
  <c r="AE236" i="10" s="1"/>
  <c r="AI236" i="10"/>
  <c r="AK236" i="10"/>
  <c r="M237" i="10"/>
  <c r="R237" i="10"/>
  <c r="Q237" i="10"/>
  <c r="S237" i="10"/>
  <c r="U237" i="10"/>
  <c r="V237" i="10"/>
  <c r="W237" i="10"/>
  <c r="X237" i="10"/>
  <c r="Y237" i="10"/>
  <c r="Z237" i="10" s="1"/>
  <c r="AD237" i="10"/>
  <c r="AE237" i="10" s="1"/>
  <c r="AI237" i="10"/>
  <c r="AK237" i="10"/>
  <c r="M238" i="10"/>
  <c r="Q238" i="10"/>
  <c r="R238" i="10"/>
  <c r="S238" i="10"/>
  <c r="U238" i="10"/>
  <c r="V238" i="10"/>
  <c r="W238" i="10"/>
  <c r="X238" i="10"/>
  <c r="Y238" i="10"/>
  <c r="Z238" i="10" s="1"/>
  <c r="AD238" i="10"/>
  <c r="AE238" i="10" s="1"/>
  <c r="AI238" i="10"/>
  <c r="AK238" i="10"/>
  <c r="M239" i="10"/>
  <c r="R239" i="10"/>
  <c r="Q239" i="10"/>
  <c r="S239" i="10"/>
  <c r="U239" i="10"/>
  <c r="V239" i="10"/>
  <c r="W239" i="10"/>
  <c r="X239" i="10"/>
  <c r="Y239" i="10"/>
  <c r="Z239" i="10" s="1"/>
  <c r="AD239" i="10"/>
  <c r="AE239" i="10" s="1"/>
  <c r="AI239" i="10"/>
  <c r="AK239" i="10"/>
  <c r="M240" i="10"/>
  <c r="R240" i="10"/>
  <c r="Q240" i="10"/>
  <c r="S240" i="10"/>
  <c r="U240" i="10"/>
  <c r="V240" i="10"/>
  <c r="W240" i="10"/>
  <c r="X240" i="10"/>
  <c r="Y240" i="10"/>
  <c r="Z240" i="10" s="1"/>
  <c r="AD240" i="10"/>
  <c r="AE240" i="10" s="1"/>
  <c r="AI240" i="10"/>
  <c r="AK240" i="10"/>
  <c r="M241" i="10"/>
  <c r="R241" i="10"/>
  <c r="Q241" i="10"/>
  <c r="S241" i="10"/>
  <c r="U241" i="10"/>
  <c r="V241" i="10"/>
  <c r="W241" i="10"/>
  <c r="X241" i="10"/>
  <c r="Y241" i="10"/>
  <c r="Z241" i="10"/>
  <c r="AD241" i="10"/>
  <c r="AE241" i="10" s="1"/>
  <c r="AI241" i="10"/>
  <c r="AK241" i="10"/>
  <c r="M242" i="10"/>
  <c r="Q242" i="10"/>
  <c r="R242" i="10"/>
  <c r="S242" i="10"/>
  <c r="U242" i="10"/>
  <c r="V242" i="10"/>
  <c r="W242" i="10"/>
  <c r="X242" i="10"/>
  <c r="Y242" i="10"/>
  <c r="Z242" i="10" s="1"/>
  <c r="AD242" i="10"/>
  <c r="AE242" i="10" s="1"/>
  <c r="AI242" i="10"/>
  <c r="AK242" i="10"/>
  <c r="M243" i="10"/>
  <c r="R243" i="10"/>
  <c r="Q243" i="10"/>
  <c r="S243" i="10"/>
  <c r="U243" i="10"/>
  <c r="V243" i="10"/>
  <c r="W243" i="10"/>
  <c r="X243" i="10"/>
  <c r="Y243" i="10"/>
  <c r="Z243" i="10" s="1"/>
  <c r="AD243" i="10"/>
  <c r="AE243" i="10" s="1"/>
  <c r="AI243" i="10"/>
  <c r="AK243" i="10"/>
  <c r="M244" i="10"/>
  <c r="R244" i="10"/>
  <c r="Q244" i="10"/>
  <c r="S244" i="10"/>
  <c r="U244" i="10"/>
  <c r="V244" i="10"/>
  <c r="W244" i="10"/>
  <c r="X244" i="10"/>
  <c r="Y244" i="10"/>
  <c r="Z244" i="10" s="1"/>
  <c r="AD244" i="10"/>
  <c r="AE244" i="10" s="1"/>
  <c r="AI244" i="10"/>
  <c r="AK244" i="10"/>
  <c r="M245" i="10"/>
  <c r="R245" i="10"/>
  <c r="Q245" i="10"/>
  <c r="S245" i="10"/>
  <c r="U245" i="10"/>
  <c r="V245" i="10"/>
  <c r="W245" i="10"/>
  <c r="X245" i="10"/>
  <c r="Y245" i="10"/>
  <c r="Z245" i="10" s="1"/>
  <c r="AD245" i="10"/>
  <c r="AE245" i="10" s="1"/>
  <c r="AI245" i="10"/>
  <c r="AK245" i="10"/>
  <c r="M246" i="10"/>
  <c r="R246" i="10"/>
  <c r="Q246" i="10"/>
  <c r="S246" i="10"/>
  <c r="U246" i="10"/>
  <c r="V246" i="10"/>
  <c r="W246" i="10"/>
  <c r="X246" i="10"/>
  <c r="Y246" i="10"/>
  <c r="Z246" i="10" s="1"/>
  <c r="AD246" i="10"/>
  <c r="AE246" i="10" s="1"/>
  <c r="AI246" i="10"/>
  <c r="AK246" i="10"/>
  <c r="M247" i="10"/>
  <c r="Q247" i="10"/>
  <c r="R247" i="10"/>
  <c r="S247" i="10"/>
  <c r="U247" i="10"/>
  <c r="V247" i="10"/>
  <c r="W247" i="10"/>
  <c r="X247" i="10"/>
  <c r="Y247" i="10"/>
  <c r="Z247" i="10" s="1"/>
  <c r="AD247" i="10"/>
  <c r="AE247" i="10" s="1"/>
  <c r="AI247" i="10"/>
  <c r="AK247" i="10"/>
  <c r="M248" i="10"/>
  <c r="R248" i="10"/>
  <c r="Q248" i="10"/>
  <c r="S248" i="10"/>
  <c r="U248" i="10"/>
  <c r="V248" i="10"/>
  <c r="W248" i="10"/>
  <c r="X248" i="10"/>
  <c r="Y248" i="10"/>
  <c r="Z248" i="10" s="1"/>
  <c r="AD248" i="10"/>
  <c r="AE248" i="10" s="1"/>
  <c r="AI248" i="10"/>
  <c r="AK248" i="10"/>
  <c r="M249" i="10"/>
  <c r="R249" i="10"/>
  <c r="Q249" i="10"/>
  <c r="S249" i="10"/>
  <c r="U249" i="10"/>
  <c r="V249" i="10"/>
  <c r="W249" i="10"/>
  <c r="X249" i="10"/>
  <c r="Y249" i="10"/>
  <c r="Z249" i="10" s="1"/>
  <c r="AD249" i="10"/>
  <c r="AE249" i="10" s="1"/>
  <c r="AI249" i="10"/>
  <c r="AK249" i="10"/>
  <c r="M250" i="10"/>
  <c r="R250" i="10"/>
  <c r="Q250" i="10"/>
  <c r="S250" i="10"/>
  <c r="U250" i="10"/>
  <c r="V250" i="10"/>
  <c r="W250" i="10"/>
  <c r="X250" i="10"/>
  <c r="Y250" i="10"/>
  <c r="Z250" i="10" s="1"/>
  <c r="AD250" i="10"/>
  <c r="AE250" i="10" s="1"/>
  <c r="AI250" i="10"/>
  <c r="AK250" i="10"/>
  <c r="M251" i="10"/>
  <c r="R251" i="10"/>
  <c r="Q251" i="10"/>
  <c r="S251" i="10"/>
  <c r="U251" i="10"/>
  <c r="V251" i="10"/>
  <c r="W251" i="10"/>
  <c r="X251" i="10"/>
  <c r="Y251" i="10"/>
  <c r="Z251" i="10" s="1"/>
  <c r="AD251" i="10"/>
  <c r="AE251" i="10" s="1"/>
  <c r="AI251" i="10"/>
  <c r="AK251" i="10"/>
  <c r="M252" i="10"/>
  <c r="R252" i="10"/>
  <c r="Q252" i="10"/>
  <c r="S252" i="10"/>
  <c r="U252" i="10"/>
  <c r="V252" i="10"/>
  <c r="W252" i="10"/>
  <c r="X252" i="10"/>
  <c r="Y252" i="10"/>
  <c r="Z252" i="10" s="1"/>
  <c r="AD252" i="10"/>
  <c r="AE252" i="10" s="1"/>
  <c r="AI252" i="10"/>
  <c r="AK252" i="10"/>
  <c r="M253" i="10"/>
  <c r="R253" i="10"/>
  <c r="Q253" i="10"/>
  <c r="S253" i="10"/>
  <c r="U253" i="10"/>
  <c r="V253" i="10"/>
  <c r="W253" i="10"/>
  <c r="X253" i="10"/>
  <c r="Y253" i="10"/>
  <c r="Z253" i="10" s="1"/>
  <c r="AD253" i="10"/>
  <c r="AE253" i="10" s="1"/>
  <c r="AI253" i="10"/>
  <c r="AK253" i="10"/>
  <c r="M254" i="10"/>
  <c r="R254" i="10"/>
  <c r="Q254" i="10"/>
  <c r="S254" i="10"/>
  <c r="U254" i="10"/>
  <c r="V254" i="10"/>
  <c r="W254" i="10"/>
  <c r="X254" i="10"/>
  <c r="Y254" i="10"/>
  <c r="Z254" i="10" s="1"/>
  <c r="AD254" i="10"/>
  <c r="AE254" i="10" s="1"/>
  <c r="AI254" i="10"/>
  <c r="AK254" i="10"/>
  <c r="M255" i="10"/>
  <c r="R255" i="10"/>
  <c r="Q255" i="10"/>
  <c r="S255" i="10"/>
  <c r="U255" i="10"/>
  <c r="V255" i="10"/>
  <c r="W255" i="10"/>
  <c r="X255" i="10"/>
  <c r="Y255" i="10"/>
  <c r="Z255" i="10" s="1"/>
  <c r="AD255" i="10"/>
  <c r="AE255" i="10" s="1"/>
  <c r="AI255" i="10"/>
  <c r="AK255" i="10"/>
  <c r="M256" i="10"/>
  <c r="R256" i="10"/>
  <c r="Q256" i="10"/>
  <c r="S256" i="10"/>
  <c r="U256" i="10"/>
  <c r="V256" i="10"/>
  <c r="W256" i="10"/>
  <c r="X256" i="10"/>
  <c r="Y256" i="10"/>
  <c r="Z256" i="10" s="1"/>
  <c r="AD256" i="10"/>
  <c r="AE256" i="10" s="1"/>
  <c r="AI256" i="10"/>
  <c r="AK256" i="10"/>
  <c r="M257" i="10"/>
  <c r="R257" i="10"/>
  <c r="Q257" i="10"/>
  <c r="S257" i="10"/>
  <c r="U257" i="10"/>
  <c r="V257" i="10"/>
  <c r="W257" i="10"/>
  <c r="X257" i="10"/>
  <c r="Y257" i="10"/>
  <c r="Z257" i="10" s="1"/>
  <c r="AD257" i="10"/>
  <c r="AE257" i="10" s="1"/>
  <c r="AI257" i="10"/>
  <c r="AK257" i="10"/>
  <c r="M258" i="10"/>
  <c r="Q258" i="10"/>
  <c r="R258" i="10"/>
  <c r="S258" i="10"/>
  <c r="U258" i="10"/>
  <c r="V258" i="10"/>
  <c r="W258" i="10"/>
  <c r="X258" i="10"/>
  <c r="Y258" i="10"/>
  <c r="Z258" i="10" s="1"/>
  <c r="AD258" i="10"/>
  <c r="AE258" i="10" s="1"/>
  <c r="AI258" i="10"/>
  <c r="AK258" i="10"/>
  <c r="M259" i="10"/>
  <c r="R259" i="10"/>
  <c r="Q259" i="10"/>
  <c r="S259" i="10"/>
  <c r="U259" i="10"/>
  <c r="V259" i="10"/>
  <c r="W259" i="10"/>
  <c r="X259" i="10"/>
  <c r="Y259" i="10"/>
  <c r="Z259" i="10" s="1"/>
  <c r="AD259" i="10"/>
  <c r="AE259" i="10" s="1"/>
  <c r="AI259" i="10"/>
  <c r="AK259" i="10"/>
  <c r="M260" i="10"/>
  <c r="R260" i="10"/>
  <c r="Q260" i="10"/>
  <c r="S260" i="10"/>
  <c r="U260" i="10"/>
  <c r="V260" i="10"/>
  <c r="W260" i="10"/>
  <c r="X260" i="10"/>
  <c r="Y260" i="10"/>
  <c r="Z260" i="10" s="1"/>
  <c r="AD260" i="10"/>
  <c r="AE260" i="10" s="1"/>
  <c r="AI260" i="10"/>
  <c r="AK260" i="10"/>
  <c r="M261" i="10"/>
  <c r="R261" i="10"/>
  <c r="Q261" i="10"/>
  <c r="S261" i="10"/>
  <c r="U261" i="10"/>
  <c r="V261" i="10"/>
  <c r="W261" i="10"/>
  <c r="X261" i="10"/>
  <c r="Y261" i="10"/>
  <c r="Z261" i="10" s="1"/>
  <c r="AD261" i="10"/>
  <c r="AE261" i="10" s="1"/>
  <c r="AI261" i="10"/>
  <c r="AK261" i="10"/>
  <c r="M262" i="10"/>
  <c r="R262" i="10"/>
  <c r="Q262" i="10"/>
  <c r="S262" i="10"/>
  <c r="U262" i="10"/>
  <c r="V262" i="10"/>
  <c r="W262" i="10"/>
  <c r="X262" i="10"/>
  <c r="Y262" i="10"/>
  <c r="Z262" i="10" s="1"/>
  <c r="AD262" i="10"/>
  <c r="AE262" i="10" s="1"/>
  <c r="AI262" i="10"/>
  <c r="AK262" i="10"/>
  <c r="M263" i="10"/>
  <c r="Q263" i="10"/>
  <c r="R263" i="10"/>
  <c r="S263" i="10"/>
  <c r="U263" i="10"/>
  <c r="V263" i="10"/>
  <c r="W263" i="10"/>
  <c r="X263" i="10"/>
  <c r="Y263" i="10"/>
  <c r="Z263" i="10" s="1"/>
  <c r="AD263" i="10"/>
  <c r="AE263" i="10" s="1"/>
  <c r="AI263" i="10"/>
  <c r="AK263" i="10"/>
  <c r="M264" i="10"/>
  <c r="R264" i="10"/>
  <c r="Q264" i="10"/>
  <c r="S264" i="10"/>
  <c r="U264" i="10"/>
  <c r="V264" i="10"/>
  <c r="W264" i="10"/>
  <c r="X264" i="10"/>
  <c r="Y264" i="10"/>
  <c r="Z264" i="10" s="1"/>
  <c r="AD264" i="10"/>
  <c r="AE264" i="10" s="1"/>
  <c r="AI264" i="10"/>
  <c r="AK264" i="10"/>
  <c r="M265" i="10"/>
  <c r="R265" i="10"/>
  <c r="Q265" i="10"/>
  <c r="S265" i="10"/>
  <c r="U265" i="10"/>
  <c r="V265" i="10"/>
  <c r="W265" i="10"/>
  <c r="X265" i="10"/>
  <c r="Y265" i="10"/>
  <c r="Z265" i="10" s="1"/>
  <c r="AD265" i="10"/>
  <c r="AE265" i="10" s="1"/>
  <c r="AI265" i="10"/>
  <c r="AK265" i="10"/>
  <c r="M266" i="10"/>
  <c r="R266" i="10"/>
  <c r="Q266" i="10"/>
  <c r="S266" i="10"/>
  <c r="U266" i="10"/>
  <c r="V266" i="10"/>
  <c r="W266" i="10"/>
  <c r="X266" i="10"/>
  <c r="Y266" i="10"/>
  <c r="Z266" i="10" s="1"/>
  <c r="AD266" i="10"/>
  <c r="AE266" i="10" s="1"/>
  <c r="AI266" i="10"/>
  <c r="AK266" i="10"/>
  <c r="M267" i="10"/>
  <c r="R267" i="10"/>
  <c r="Q267" i="10"/>
  <c r="S267" i="10"/>
  <c r="U267" i="10"/>
  <c r="V267" i="10"/>
  <c r="W267" i="10"/>
  <c r="X267" i="10"/>
  <c r="Y267" i="10"/>
  <c r="Z267" i="10" s="1"/>
  <c r="AD267" i="10"/>
  <c r="AE267" i="10" s="1"/>
  <c r="AI267" i="10"/>
  <c r="AK267" i="10"/>
  <c r="M268" i="10"/>
  <c r="R268" i="10"/>
  <c r="Q268" i="10"/>
  <c r="S268" i="10"/>
  <c r="U268" i="10"/>
  <c r="V268" i="10"/>
  <c r="W268" i="10"/>
  <c r="X268" i="10"/>
  <c r="Y268" i="10"/>
  <c r="Z268" i="10" s="1"/>
  <c r="AD268" i="10"/>
  <c r="AE268" i="10" s="1"/>
  <c r="AI268" i="10"/>
  <c r="AK268" i="10"/>
  <c r="M269" i="10"/>
  <c r="R269" i="10"/>
  <c r="Q269" i="10"/>
  <c r="S269" i="10"/>
  <c r="U269" i="10"/>
  <c r="V269" i="10"/>
  <c r="W269" i="10"/>
  <c r="X269" i="10"/>
  <c r="Y269" i="10"/>
  <c r="Z269" i="10" s="1"/>
  <c r="AD269" i="10"/>
  <c r="AE269" i="10" s="1"/>
  <c r="AI269" i="10"/>
  <c r="AK269" i="10"/>
  <c r="M270" i="10"/>
  <c r="R270" i="10"/>
  <c r="Q270" i="10"/>
  <c r="S270" i="10"/>
  <c r="U270" i="10"/>
  <c r="V270" i="10"/>
  <c r="W270" i="10"/>
  <c r="X270" i="10"/>
  <c r="Y270" i="10"/>
  <c r="Z270" i="10" s="1"/>
  <c r="AD270" i="10"/>
  <c r="AE270" i="10" s="1"/>
  <c r="AI270" i="10"/>
  <c r="AK270" i="10"/>
  <c r="M271" i="10"/>
  <c r="R271" i="10"/>
  <c r="Q271" i="10"/>
  <c r="S271" i="10"/>
  <c r="U271" i="10"/>
  <c r="V271" i="10"/>
  <c r="W271" i="10"/>
  <c r="X271" i="10"/>
  <c r="Y271" i="10"/>
  <c r="Z271" i="10" s="1"/>
  <c r="AD271" i="10"/>
  <c r="AE271" i="10" s="1"/>
  <c r="AI271" i="10"/>
  <c r="AK271" i="10"/>
  <c r="M272" i="10"/>
  <c r="R272" i="10"/>
  <c r="Q272" i="10"/>
  <c r="S272" i="10"/>
  <c r="U272" i="10"/>
  <c r="V272" i="10"/>
  <c r="W272" i="10"/>
  <c r="X272" i="10"/>
  <c r="Y272" i="10"/>
  <c r="Z272" i="10" s="1"/>
  <c r="AD272" i="10"/>
  <c r="AE272" i="10" s="1"/>
  <c r="AI272" i="10"/>
  <c r="AK272" i="10"/>
  <c r="M273" i="10"/>
  <c r="R273" i="10"/>
  <c r="Q273" i="10"/>
  <c r="S273" i="10"/>
  <c r="U273" i="10"/>
  <c r="V273" i="10"/>
  <c r="W273" i="10"/>
  <c r="X273" i="10"/>
  <c r="Y273" i="10"/>
  <c r="Z273" i="10" s="1"/>
  <c r="AD273" i="10"/>
  <c r="AE273" i="10" s="1"/>
  <c r="AI273" i="10"/>
  <c r="AK273" i="10"/>
  <c r="M274" i="10"/>
  <c r="Q274" i="10"/>
  <c r="R274" i="10"/>
  <c r="S274" i="10"/>
  <c r="U274" i="10"/>
  <c r="V274" i="10"/>
  <c r="W274" i="10"/>
  <c r="X274" i="10"/>
  <c r="Y274" i="10"/>
  <c r="Z274" i="10" s="1"/>
  <c r="AD274" i="10"/>
  <c r="AE274" i="10" s="1"/>
  <c r="AI274" i="10"/>
  <c r="AK274" i="10"/>
  <c r="M275" i="10"/>
  <c r="R275" i="10"/>
  <c r="Q275" i="10"/>
  <c r="S275" i="10"/>
  <c r="U275" i="10"/>
  <c r="V275" i="10"/>
  <c r="W275" i="10"/>
  <c r="X275" i="10"/>
  <c r="Y275" i="10"/>
  <c r="Z275" i="10" s="1"/>
  <c r="AD275" i="10"/>
  <c r="AE275" i="10" s="1"/>
  <c r="AI275" i="10"/>
  <c r="AK275" i="10"/>
  <c r="M276" i="10"/>
  <c r="R276" i="10"/>
  <c r="Q276" i="10"/>
  <c r="S276" i="10"/>
  <c r="U276" i="10"/>
  <c r="V276" i="10"/>
  <c r="W276" i="10"/>
  <c r="X276" i="10"/>
  <c r="Y276" i="10"/>
  <c r="Z276" i="10" s="1"/>
  <c r="AD276" i="10"/>
  <c r="AE276" i="10" s="1"/>
  <c r="AI276" i="10"/>
  <c r="AK276" i="10"/>
  <c r="M277" i="10"/>
  <c r="R277" i="10"/>
  <c r="Q277" i="10"/>
  <c r="S277" i="10"/>
  <c r="U277" i="10"/>
  <c r="V277" i="10"/>
  <c r="W277" i="10"/>
  <c r="X277" i="10"/>
  <c r="Y277" i="10"/>
  <c r="Z277" i="10" s="1"/>
  <c r="AD277" i="10"/>
  <c r="AE277" i="10" s="1"/>
  <c r="AI277" i="10"/>
  <c r="AK277" i="10"/>
  <c r="M278" i="10"/>
  <c r="R278" i="10"/>
  <c r="Q278" i="10"/>
  <c r="S278" i="10"/>
  <c r="U278" i="10"/>
  <c r="V278" i="10"/>
  <c r="W278" i="10"/>
  <c r="X278" i="10"/>
  <c r="Y278" i="10"/>
  <c r="Z278" i="10" s="1"/>
  <c r="AD278" i="10"/>
  <c r="AE278" i="10" s="1"/>
  <c r="AI278" i="10"/>
  <c r="AK278" i="10"/>
  <c r="M279" i="10"/>
  <c r="R279" i="10"/>
  <c r="Q279" i="10"/>
  <c r="S279" i="10"/>
  <c r="U279" i="10"/>
  <c r="V279" i="10"/>
  <c r="W279" i="10"/>
  <c r="X279" i="10"/>
  <c r="Y279" i="10"/>
  <c r="Z279" i="10" s="1"/>
  <c r="AD279" i="10"/>
  <c r="AE279" i="10" s="1"/>
  <c r="AI279" i="10"/>
  <c r="AK279" i="10"/>
  <c r="M280" i="10"/>
  <c r="R280" i="10"/>
  <c r="Q280" i="10"/>
  <c r="S280" i="10"/>
  <c r="U280" i="10"/>
  <c r="V280" i="10"/>
  <c r="W280" i="10"/>
  <c r="X280" i="10"/>
  <c r="Y280" i="10"/>
  <c r="Z280" i="10" s="1"/>
  <c r="AD280" i="10"/>
  <c r="AE280" i="10" s="1"/>
  <c r="AI280" i="10"/>
  <c r="AK280" i="10"/>
  <c r="M281" i="10"/>
  <c r="R281" i="10"/>
  <c r="Q281" i="10"/>
  <c r="S281" i="10"/>
  <c r="U281" i="10"/>
  <c r="V281" i="10"/>
  <c r="W281" i="10"/>
  <c r="X281" i="10"/>
  <c r="Y281" i="10"/>
  <c r="Z281" i="10" s="1"/>
  <c r="AD281" i="10"/>
  <c r="AE281" i="10" s="1"/>
  <c r="AI281" i="10"/>
  <c r="AK281" i="10"/>
  <c r="M282" i="10"/>
  <c r="R282" i="10"/>
  <c r="Q282" i="10"/>
  <c r="S282" i="10"/>
  <c r="U282" i="10"/>
  <c r="V282" i="10"/>
  <c r="W282" i="10"/>
  <c r="X282" i="10"/>
  <c r="Y282" i="10"/>
  <c r="Z282" i="10" s="1"/>
  <c r="AD282" i="10"/>
  <c r="AE282" i="10" s="1"/>
  <c r="AI282" i="10"/>
  <c r="AK282" i="10"/>
  <c r="M283" i="10"/>
  <c r="Q283" i="10"/>
  <c r="R283" i="10"/>
  <c r="S283" i="10"/>
  <c r="U283" i="10"/>
  <c r="V283" i="10"/>
  <c r="W283" i="10"/>
  <c r="X283" i="10"/>
  <c r="Y283" i="10"/>
  <c r="Z283" i="10"/>
  <c r="AD283" i="10"/>
  <c r="AE283" i="10" s="1"/>
  <c r="AI283" i="10"/>
  <c r="AK283" i="10"/>
  <c r="M284" i="10"/>
  <c r="R284" i="10"/>
  <c r="Q284" i="10"/>
  <c r="S284" i="10"/>
  <c r="U284" i="10"/>
  <c r="V284" i="10"/>
  <c r="W284" i="10"/>
  <c r="X284" i="10"/>
  <c r="Y284" i="10"/>
  <c r="Z284" i="10" s="1"/>
  <c r="AD284" i="10"/>
  <c r="AE284" i="10" s="1"/>
  <c r="AI284" i="10"/>
  <c r="AK284" i="10"/>
  <c r="M285" i="10"/>
  <c r="R285" i="10"/>
  <c r="Q285" i="10"/>
  <c r="S285" i="10"/>
  <c r="U285" i="10"/>
  <c r="V285" i="10"/>
  <c r="W285" i="10"/>
  <c r="X285" i="10"/>
  <c r="Y285" i="10"/>
  <c r="Z285" i="10" s="1"/>
  <c r="AD285" i="10"/>
  <c r="AE285" i="10" s="1"/>
  <c r="AI285" i="10"/>
  <c r="AK285" i="10"/>
  <c r="M286" i="10"/>
  <c r="Q286" i="10"/>
  <c r="R286" i="10"/>
  <c r="S286" i="10"/>
  <c r="U286" i="10"/>
  <c r="V286" i="10"/>
  <c r="W286" i="10"/>
  <c r="X286" i="10"/>
  <c r="Y286" i="10"/>
  <c r="Z286" i="10"/>
  <c r="AD286" i="10"/>
  <c r="AE286" i="10" s="1"/>
  <c r="AI286" i="10"/>
  <c r="AK286" i="10"/>
  <c r="M287" i="10"/>
  <c r="R287" i="10"/>
  <c r="Q287" i="10"/>
  <c r="S287" i="10"/>
  <c r="U287" i="10"/>
  <c r="V287" i="10"/>
  <c r="W287" i="10"/>
  <c r="X287" i="10"/>
  <c r="Y287" i="10"/>
  <c r="Z287" i="10" s="1"/>
  <c r="AD287" i="10"/>
  <c r="AE287" i="10" s="1"/>
  <c r="AI287" i="10"/>
  <c r="AK287" i="10"/>
  <c r="M288" i="10"/>
  <c r="R288" i="10"/>
  <c r="Q288" i="10"/>
  <c r="S288" i="10"/>
  <c r="U288" i="10"/>
  <c r="V288" i="10"/>
  <c r="W288" i="10"/>
  <c r="X288" i="10"/>
  <c r="Y288" i="10"/>
  <c r="Z288" i="10" s="1"/>
  <c r="AD288" i="10"/>
  <c r="AE288" i="10" s="1"/>
  <c r="AI288" i="10"/>
  <c r="AK288" i="10"/>
  <c r="M289" i="10"/>
  <c r="R289" i="10"/>
  <c r="Q289" i="10"/>
  <c r="S289" i="10"/>
  <c r="U289" i="10"/>
  <c r="V289" i="10"/>
  <c r="W289" i="10"/>
  <c r="X289" i="10"/>
  <c r="Y289" i="10"/>
  <c r="Z289" i="10"/>
  <c r="AD289" i="10"/>
  <c r="AE289" i="10" s="1"/>
  <c r="AI289" i="10"/>
  <c r="AK289" i="10"/>
  <c r="M290" i="10"/>
  <c r="Q290" i="10"/>
  <c r="R290" i="10"/>
  <c r="S290" i="10"/>
  <c r="U290" i="10"/>
  <c r="V290" i="10"/>
  <c r="W290" i="10"/>
  <c r="X290" i="10"/>
  <c r="Y290" i="10"/>
  <c r="Z290" i="10" s="1"/>
  <c r="AD290" i="10"/>
  <c r="AE290" i="10" s="1"/>
  <c r="AI290" i="10"/>
  <c r="AK290" i="10"/>
  <c r="M291" i="10"/>
  <c r="R291" i="10"/>
  <c r="Q291" i="10"/>
  <c r="S291" i="10"/>
  <c r="U291" i="10"/>
  <c r="V291" i="10"/>
  <c r="W291" i="10"/>
  <c r="X291" i="10"/>
  <c r="Y291" i="10"/>
  <c r="Z291" i="10" s="1"/>
  <c r="AD291" i="10"/>
  <c r="AE291" i="10" s="1"/>
  <c r="AI291" i="10"/>
  <c r="AK291" i="10"/>
  <c r="M292" i="10"/>
  <c r="R292" i="10"/>
  <c r="Q292" i="10"/>
  <c r="S292" i="10"/>
  <c r="U292" i="10"/>
  <c r="V292" i="10"/>
  <c r="W292" i="10"/>
  <c r="X292" i="10"/>
  <c r="Y292" i="10"/>
  <c r="Z292" i="10" s="1"/>
  <c r="AD292" i="10"/>
  <c r="AE292" i="10" s="1"/>
  <c r="AI292" i="10"/>
  <c r="AK292" i="10"/>
  <c r="M293" i="10"/>
  <c r="R293" i="10"/>
  <c r="Q293" i="10"/>
  <c r="S293" i="10"/>
  <c r="U293" i="10"/>
  <c r="V293" i="10"/>
  <c r="W293" i="10"/>
  <c r="X293" i="10"/>
  <c r="Y293" i="10"/>
  <c r="Z293" i="10" s="1"/>
  <c r="AD293" i="10"/>
  <c r="AE293" i="10" s="1"/>
  <c r="AI293" i="10"/>
  <c r="AK293" i="10"/>
  <c r="M294" i="10"/>
  <c r="R294" i="10"/>
  <c r="Q294" i="10"/>
  <c r="S294" i="10"/>
  <c r="U294" i="10"/>
  <c r="V294" i="10"/>
  <c r="W294" i="10"/>
  <c r="X294" i="10"/>
  <c r="Y294" i="10"/>
  <c r="Z294" i="10" s="1"/>
  <c r="AD294" i="10"/>
  <c r="AE294" i="10" s="1"/>
  <c r="AI294" i="10"/>
  <c r="AK294" i="10"/>
  <c r="M295" i="10"/>
  <c r="Q295" i="10"/>
  <c r="R295" i="10"/>
  <c r="S295" i="10"/>
  <c r="U295" i="10"/>
  <c r="V295" i="10"/>
  <c r="W295" i="10"/>
  <c r="X295" i="10"/>
  <c r="Y295" i="10"/>
  <c r="Z295" i="10" s="1"/>
  <c r="AD295" i="10"/>
  <c r="AE295" i="10" s="1"/>
  <c r="AI295" i="10"/>
  <c r="AK295" i="10"/>
  <c r="M296" i="10"/>
  <c r="R296" i="10"/>
  <c r="Q296" i="10"/>
  <c r="S296" i="10"/>
  <c r="U296" i="10"/>
  <c r="V296" i="10"/>
  <c r="W296" i="10"/>
  <c r="X296" i="10"/>
  <c r="Y296" i="10"/>
  <c r="Z296" i="10" s="1"/>
  <c r="AD296" i="10"/>
  <c r="AE296" i="10" s="1"/>
  <c r="AI296" i="10"/>
  <c r="AK296" i="10"/>
  <c r="M297" i="10"/>
  <c r="R297" i="10"/>
  <c r="Q297" i="10"/>
  <c r="S297" i="10"/>
  <c r="U297" i="10"/>
  <c r="V297" i="10"/>
  <c r="W297" i="10"/>
  <c r="X297" i="10"/>
  <c r="Y297" i="10"/>
  <c r="Z297" i="10" s="1"/>
  <c r="AD297" i="10"/>
  <c r="AE297" i="10" s="1"/>
  <c r="AI297" i="10"/>
  <c r="AK297" i="10"/>
  <c r="M298" i="10"/>
  <c r="R298" i="10"/>
  <c r="Q298" i="10"/>
  <c r="S298" i="10"/>
  <c r="U298" i="10"/>
  <c r="V298" i="10"/>
  <c r="W298" i="10"/>
  <c r="X298" i="10"/>
  <c r="Y298" i="10"/>
  <c r="Z298" i="10" s="1"/>
  <c r="AD298" i="10"/>
  <c r="AE298" i="10" s="1"/>
  <c r="AI298" i="10"/>
  <c r="AK298" i="10"/>
  <c r="M299" i="10"/>
  <c r="R299" i="10"/>
  <c r="Q299" i="10"/>
  <c r="S299" i="10"/>
  <c r="U299" i="10"/>
  <c r="V299" i="10"/>
  <c r="W299" i="10"/>
  <c r="X299" i="10"/>
  <c r="Y299" i="10"/>
  <c r="Z299" i="10" s="1"/>
  <c r="AD299" i="10"/>
  <c r="AE299" i="10" s="1"/>
  <c r="AI299" i="10"/>
  <c r="AK299" i="10"/>
  <c r="M300" i="10"/>
  <c r="R300" i="10"/>
  <c r="Q300" i="10"/>
  <c r="S300" i="10"/>
  <c r="U300" i="10"/>
  <c r="V300" i="10"/>
  <c r="W300" i="10"/>
  <c r="X300" i="10"/>
  <c r="Y300" i="10"/>
  <c r="Z300" i="10" s="1"/>
  <c r="AD300" i="10"/>
  <c r="AE300" i="10" s="1"/>
  <c r="AI300" i="10"/>
  <c r="AK300" i="10"/>
  <c r="M301" i="10"/>
  <c r="R301" i="10"/>
  <c r="Q301" i="10"/>
  <c r="S301" i="10"/>
  <c r="U301" i="10"/>
  <c r="V301" i="10"/>
  <c r="W301" i="10"/>
  <c r="X301" i="10"/>
  <c r="Y301" i="10"/>
  <c r="Z301" i="10" s="1"/>
  <c r="AD301" i="10"/>
  <c r="AE301" i="10" s="1"/>
  <c r="AI301" i="10"/>
  <c r="AK301" i="10"/>
  <c r="M302" i="10"/>
  <c r="R302" i="10"/>
  <c r="Q302" i="10"/>
  <c r="S302" i="10"/>
  <c r="U302" i="10"/>
  <c r="V302" i="10"/>
  <c r="W302" i="10"/>
  <c r="X302" i="10"/>
  <c r="Y302" i="10"/>
  <c r="Z302" i="10" s="1"/>
  <c r="AD302" i="10"/>
  <c r="AE302" i="10" s="1"/>
  <c r="AI302" i="10"/>
  <c r="AK302" i="10"/>
  <c r="M303" i="10"/>
  <c r="R303" i="10"/>
  <c r="Q303" i="10"/>
  <c r="S303" i="10"/>
  <c r="U303" i="10"/>
  <c r="V303" i="10"/>
  <c r="W303" i="10"/>
  <c r="X303" i="10"/>
  <c r="Y303" i="10"/>
  <c r="Z303" i="10" s="1"/>
  <c r="AD303" i="10"/>
  <c r="AE303" i="10" s="1"/>
  <c r="AI303" i="10"/>
  <c r="AK303" i="10"/>
  <c r="M304" i="10"/>
  <c r="R304" i="10"/>
  <c r="Q304" i="10"/>
  <c r="S304" i="10"/>
  <c r="U304" i="10"/>
  <c r="V304" i="10"/>
  <c r="W304" i="10"/>
  <c r="X304" i="10"/>
  <c r="Y304" i="10"/>
  <c r="Z304" i="10" s="1"/>
  <c r="AD304" i="10"/>
  <c r="AE304" i="10" s="1"/>
  <c r="AI304" i="10"/>
  <c r="AK304" i="10"/>
  <c r="M305" i="10"/>
  <c r="R305" i="10"/>
  <c r="Q305" i="10"/>
  <c r="S305" i="10"/>
  <c r="U305" i="10"/>
  <c r="V305" i="10"/>
  <c r="W305" i="10"/>
  <c r="X305" i="10"/>
  <c r="Y305" i="10"/>
  <c r="Z305" i="10" s="1"/>
  <c r="AD305" i="10"/>
  <c r="AE305" i="10" s="1"/>
  <c r="AI305" i="10"/>
  <c r="AK305" i="10"/>
  <c r="M306" i="10"/>
  <c r="R306" i="10"/>
  <c r="Q306" i="10"/>
  <c r="S306" i="10"/>
  <c r="U306" i="10"/>
  <c r="V306" i="10"/>
  <c r="W306" i="10"/>
  <c r="X306" i="10"/>
  <c r="Y306" i="10"/>
  <c r="Z306" i="10" s="1"/>
  <c r="AD306" i="10"/>
  <c r="AE306" i="10" s="1"/>
  <c r="AI306" i="10"/>
  <c r="AK306" i="10"/>
  <c r="M307" i="10"/>
  <c r="Q307" i="10"/>
  <c r="R307" i="10"/>
  <c r="S307" i="10"/>
  <c r="U307" i="10"/>
  <c r="V307" i="10"/>
  <c r="W307" i="10"/>
  <c r="X307" i="10"/>
  <c r="Y307" i="10"/>
  <c r="Z307" i="10"/>
  <c r="AD307" i="10"/>
  <c r="AE307" i="10" s="1"/>
  <c r="AI307" i="10"/>
  <c r="AK307" i="10"/>
  <c r="M308" i="10"/>
  <c r="R308" i="10"/>
  <c r="Q308" i="10"/>
  <c r="S308" i="10"/>
  <c r="U308" i="10"/>
  <c r="V308" i="10"/>
  <c r="W308" i="10"/>
  <c r="X308" i="10"/>
  <c r="Y308" i="10"/>
  <c r="Z308" i="10" s="1"/>
  <c r="AD308" i="10"/>
  <c r="AE308" i="10" s="1"/>
  <c r="AI308" i="10"/>
  <c r="AK308" i="10"/>
  <c r="M309" i="10"/>
  <c r="R309" i="10"/>
  <c r="Q309" i="10"/>
  <c r="S309" i="10"/>
  <c r="U309" i="10"/>
  <c r="V309" i="10"/>
  <c r="W309" i="10"/>
  <c r="X309" i="10"/>
  <c r="Y309" i="10"/>
  <c r="Z309" i="10" s="1"/>
  <c r="AD309" i="10"/>
  <c r="AE309" i="10" s="1"/>
  <c r="AI309" i="10"/>
  <c r="AK309" i="10"/>
  <c r="M310" i="10"/>
  <c r="R310" i="10"/>
  <c r="Q310" i="10"/>
  <c r="S310" i="10"/>
  <c r="U310" i="10"/>
  <c r="V310" i="10"/>
  <c r="W310" i="10"/>
  <c r="X310" i="10"/>
  <c r="Y310" i="10"/>
  <c r="Z310" i="10"/>
  <c r="AD310" i="10"/>
  <c r="AE310" i="10" s="1"/>
  <c r="AI310" i="10"/>
  <c r="AK310" i="10"/>
  <c r="M311" i="10"/>
  <c r="R311" i="10"/>
  <c r="Q311" i="10"/>
  <c r="S311" i="10"/>
  <c r="U311" i="10"/>
  <c r="V311" i="10"/>
  <c r="W311" i="10"/>
  <c r="X311" i="10"/>
  <c r="Y311" i="10"/>
  <c r="Z311" i="10" s="1"/>
  <c r="AD311" i="10"/>
  <c r="AE311" i="10" s="1"/>
  <c r="AI311" i="10"/>
  <c r="AK311" i="10"/>
  <c r="M312" i="10"/>
  <c r="R312" i="10"/>
  <c r="Q312" i="10"/>
  <c r="S312" i="10"/>
  <c r="U312" i="10"/>
  <c r="V312" i="10"/>
  <c r="W312" i="10"/>
  <c r="X312" i="10"/>
  <c r="Y312" i="10"/>
  <c r="Z312" i="10" s="1"/>
  <c r="AD312" i="10"/>
  <c r="AE312" i="10" s="1"/>
  <c r="AI312" i="10"/>
  <c r="AK312" i="10"/>
  <c r="M313" i="10"/>
  <c r="R313" i="10"/>
  <c r="Q313" i="10"/>
  <c r="S313" i="10"/>
  <c r="U313" i="10"/>
  <c r="V313" i="10"/>
  <c r="W313" i="10"/>
  <c r="X313" i="10"/>
  <c r="Y313" i="10"/>
  <c r="Z313" i="10"/>
  <c r="AD313" i="10"/>
  <c r="AE313" i="10" s="1"/>
  <c r="AI313" i="10"/>
  <c r="AK313" i="10"/>
  <c r="M314" i="10"/>
  <c r="R314" i="10"/>
  <c r="Q314" i="10"/>
  <c r="S314" i="10"/>
  <c r="U314" i="10"/>
  <c r="V314" i="10"/>
  <c r="W314" i="10"/>
  <c r="X314" i="10"/>
  <c r="Y314" i="10"/>
  <c r="Z314" i="10" s="1"/>
  <c r="AD314" i="10"/>
  <c r="AE314" i="10" s="1"/>
  <c r="AI314" i="10"/>
  <c r="AK314" i="10"/>
  <c r="M315" i="10"/>
  <c r="R315" i="10"/>
  <c r="Q315" i="10"/>
  <c r="S315" i="10"/>
  <c r="U315" i="10"/>
  <c r="V315" i="10"/>
  <c r="W315" i="10"/>
  <c r="X315" i="10"/>
  <c r="Y315" i="10"/>
  <c r="Z315" i="10" s="1"/>
  <c r="AD315" i="10"/>
  <c r="AE315" i="10" s="1"/>
  <c r="AI315" i="10"/>
  <c r="AK315" i="10"/>
  <c r="M316" i="10"/>
  <c r="R316" i="10"/>
  <c r="Q316" i="10"/>
  <c r="S316" i="10"/>
  <c r="U316" i="10"/>
  <c r="V316" i="10"/>
  <c r="W316" i="10"/>
  <c r="X316" i="10"/>
  <c r="Y316" i="10"/>
  <c r="Z316" i="10" s="1"/>
  <c r="AD316" i="10"/>
  <c r="AE316" i="10" s="1"/>
  <c r="AI316" i="10"/>
  <c r="AK316" i="10"/>
  <c r="M317" i="10"/>
  <c r="R317" i="10"/>
  <c r="Q317" i="10"/>
  <c r="S317" i="10"/>
  <c r="U317" i="10"/>
  <c r="V317" i="10"/>
  <c r="W317" i="10"/>
  <c r="X317" i="10"/>
  <c r="Y317" i="10"/>
  <c r="Z317" i="10" s="1"/>
  <c r="AD317" i="10"/>
  <c r="AE317" i="10" s="1"/>
  <c r="AI317" i="10"/>
  <c r="AK317" i="10"/>
  <c r="M318" i="10"/>
  <c r="R318" i="10"/>
  <c r="Q318" i="10"/>
  <c r="S318" i="10"/>
  <c r="U318" i="10"/>
  <c r="V318" i="10"/>
  <c r="W318" i="10"/>
  <c r="X318" i="10"/>
  <c r="Y318" i="10"/>
  <c r="Z318" i="10" s="1"/>
  <c r="AD318" i="10"/>
  <c r="AE318" i="10" s="1"/>
  <c r="AI318" i="10"/>
  <c r="AK318" i="10"/>
  <c r="M319" i="10"/>
  <c r="R319" i="10"/>
  <c r="Q319" i="10"/>
  <c r="S319" i="10"/>
  <c r="U319" i="10"/>
  <c r="V319" i="10"/>
  <c r="W319" i="10"/>
  <c r="X319" i="10"/>
  <c r="Y319" i="10"/>
  <c r="Z319" i="10" s="1"/>
  <c r="AD319" i="10"/>
  <c r="AE319" i="10" s="1"/>
  <c r="AI319" i="10"/>
  <c r="AK319" i="10"/>
  <c r="M320" i="10"/>
  <c r="R320" i="10"/>
  <c r="Q320" i="10"/>
  <c r="S320" i="10"/>
  <c r="U320" i="10"/>
  <c r="V320" i="10"/>
  <c r="W320" i="10"/>
  <c r="X320" i="10"/>
  <c r="Y320" i="10"/>
  <c r="Z320" i="10" s="1"/>
  <c r="AD320" i="10"/>
  <c r="AE320" i="10" s="1"/>
  <c r="AI320" i="10"/>
  <c r="AK320" i="10"/>
  <c r="M321" i="10"/>
  <c r="R321" i="10"/>
  <c r="Q321" i="10"/>
  <c r="S321" i="10"/>
  <c r="U321" i="10"/>
  <c r="V321" i="10"/>
  <c r="W321" i="10"/>
  <c r="X321" i="10"/>
  <c r="Y321" i="10"/>
  <c r="Z321" i="10" s="1"/>
  <c r="AD321" i="10"/>
  <c r="AE321" i="10" s="1"/>
  <c r="AI321" i="10"/>
  <c r="AK321" i="10"/>
  <c r="M322" i="10"/>
  <c r="Q322" i="10"/>
  <c r="R322" i="10"/>
  <c r="S322" i="10"/>
  <c r="U322" i="10"/>
  <c r="V322" i="10"/>
  <c r="W322" i="10"/>
  <c r="X322" i="10"/>
  <c r="Y322" i="10"/>
  <c r="Z322" i="10" s="1"/>
  <c r="AD322" i="10"/>
  <c r="AE322" i="10" s="1"/>
  <c r="AI322" i="10"/>
  <c r="AK322" i="10"/>
  <c r="M323" i="10"/>
  <c r="Q323" i="10"/>
  <c r="R323" i="10"/>
  <c r="S323" i="10"/>
  <c r="U323" i="10"/>
  <c r="V323" i="10"/>
  <c r="W323" i="10"/>
  <c r="X323" i="10"/>
  <c r="Y323" i="10"/>
  <c r="Z323" i="10"/>
  <c r="AD323" i="10"/>
  <c r="AE323" i="10" s="1"/>
  <c r="AI323" i="10"/>
  <c r="AK323" i="10"/>
  <c r="M324" i="10"/>
  <c r="R324" i="10"/>
  <c r="Q324" i="10"/>
  <c r="S324" i="10"/>
  <c r="U324" i="10"/>
  <c r="V324" i="10"/>
  <c r="W324" i="10"/>
  <c r="X324" i="10"/>
  <c r="Y324" i="10"/>
  <c r="Z324" i="10" s="1"/>
  <c r="AD324" i="10"/>
  <c r="AE324" i="10" s="1"/>
  <c r="AI324" i="10"/>
  <c r="AK324" i="10"/>
  <c r="M325" i="10"/>
  <c r="R325" i="10"/>
  <c r="Q325" i="10"/>
  <c r="S325" i="10"/>
  <c r="U325" i="10"/>
  <c r="V325" i="10"/>
  <c r="W325" i="10"/>
  <c r="X325" i="10"/>
  <c r="Y325" i="10"/>
  <c r="Z325" i="10" s="1"/>
  <c r="AD325" i="10"/>
  <c r="AE325" i="10" s="1"/>
  <c r="AI325" i="10"/>
  <c r="AK325" i="10"/>
  <c r="M326" i="10"/>
  <c r="Q326" i="10"/>
  <c r="R326" i="10"/>
  <c r="S326" i="10"/>
  <c r="U326" i="10"/>
  <c r="V326" i="10"/>
  <c r="W326" i="10"/>
  <c r="X326" i="10"/>
  <c r="Y326" i="10"/>
  <c r="Z326" i="10"/>
  <c r="AD326" i="10"/>
  <c r="AE326" i="10" s="1"/>
  <c r="AI326" i="10"/>
  <c r="AK326" i="10"/>
  <c r="M327" i="10"/>
  <c r="Q327" i="10"/>
  <c r="R327" i="10"/>
  <c r="S327" i="10"/>
  <c r="U327" i="10"/>
  <c r="V327" i="10"/>
  <c r="W327" i="10"/>
  <c r="X327" i="10"/>
  <c r="Y327" i="10"/>
  <c r="Z327" i="10" s="1"/>
  <c r="AD327" i="10"/>
  <c r="AE327" i="10" s="1"/>
  <c r="AI327" i="10"/>
  <c r="AK327" i="10"/>
  <c r="M328" i="10"/>
  <c r="R328" i="10"/>
  <c r="Q328" i="10"/>
  <c r="S328" i="10"/>
  <c r="U328" i="10"/>
  <c r="V328" i="10"/>
  <c r="W328" i="10"/>
  <c r="X328" i="10"/>
  <c r="Y328" i="10"/>
  <c r="Z328" i="10" s="1"/>
  <c r="AD328" i="10"/>
  <c r="AE328" i="10" s="1"/>
  <c r="AI328" i="10"/>
  <c r="AK328" i="10"/>
  <c r="M329" i="10"/>
  <c r="R329" i="10"/>
  <c r="Q329" i="10"/>
  <c r="S329" i="10"/>
  <c r="U329" i="10"/>
  <c r="V329" i="10"/>
  <c r="W329" i="10"/>
  <c r="X329" i="10"/>
  <c r="Y329" i="10"/>
  <c r="Z329" i="10" s="1"/>
  <c r="AD329" i="10"/>
  <c r="AE329" i="10" s="1"/>
  <c r="AI329" i="10"/>
  <c r="AK329" i="10"/>
  <c r="M330" i="10"/>
  <c r="Q330" i="10"/>
  <c r="R330" i="10"/>
  <c r="S330" i="10"/>
  <c r="U330" i="10"/>
  <c r="V330" i="10"/>
  <c r="W330" i="10"/>
  <c r="X330" i="10"/>
  <c r="Y330" i="10"/>
  <c r="Z330" i="10" s="1"/>
  <c r="AD330" i="10"/>
  <c r="AE330" i="10" s="1"/>
  <c r="AI330" i="10"/>
  <c r="AK330" i="10"/>
  <c r="M331" i="10"/>
  <c r="Q331" i="10"/>
  <c r="R331" i="10"/>
  <c r="S331" i="10"/>
  <c r="U331" i="10"/>
  <c r="V331" i="10"/>
  <c r="W331" i="10"/>
  <c r="X331" i="10"/>
  <c r="Y331" i="10"/>
  <c r="Z331" i="10"/>
  <c r="AD331" i="10"/>
  <c r="AE331" i="10" s="1"/>
  <c r="AI331" i="10"/>
  <c r="AK331" i="10"/>
  <c r="M332" i="10"/>
  <c r="R332" i="10"/>
  <c r="Q332" i="10"/>
  <c r="S332" i="10"/>
  <c r="U332" i="10"/>
  <c r="V332" i="10"/>
  <c r="W332" i="10"/>
  <c r="X332" i="10"/>
  <c r="Y332" i="10"/>
  <c r="Z332" i="10" s="1"/>
  <c r="AD332" i="10"/>
  <c r="AE332" i="10" s="1"/>
  <c r="AI332" i="10"/>
  <c r="AK332" i="10"/>
  <c r="M333" i="10"/>
  <c r="R333" i="10"/>
  <c r="Q333" i="10"/>
  <c r="S333" i="10"/>
  <c r="U333" i="10"/>
  <c r="V333" i="10"/>
  <c r="W333" i="10"/>
  <c r="X333" i="10"/>
  <c r="Y333" i="10"/>
  <c r="Z333" i="10" s="1"/>
  <c r="AD333" i="10"/>
  <c r="AE333" i="10" s="1"/>
  <c r="AI333" i="10"/>
  <c r="AK333" i="10"/>
  <c r="M334" i="10"/>
  <c r="Q334" i="10"/>
  <c r="R334" i="10"/>
  <c r="S334" i="10"/>
  <c r="U334" i="10"/>
  <c r="V334" i="10"/>
  <c r="W334" i="10"/>
  <c r="X334" i="10"/>
  <c r="Y334" i="10"/>
  <c r="Z334" i="10"/>
  <c r="AD334" i="10"/>
  <c r="AE334" i="10" s="1"/>
  <c r="AI334" i="10"/>
  <c r="AK334" i="10"/>
  <c r="M335" i="10"/>
  <c r="Q335" i="10"/>
  <c r="R335" i="10"/>
  <c r="S335" i="10"/>
  <c r="U335" i="10"/>
  <c r="V335" i="10"/>
  <c r="W335" i="10"/>
  <c r="X335" i="10"/>
  <c r="Y335" i="10"/>
  <c r="Z335" i="10" s="1"/>
  <c r="AD335" i="10"/>
  <c r="AE335" i="10" s="1"/>
  <c r="AI335" i="10"/>
  <c r="AK335" i="10"/>
  <c r="M336" i="10"/>
  <c r="R336" i="10"/>
  <c r="Q336" i="10"/>
  <c r="S336" i="10"/>
  <c r="U336" i="10"/>
  <c r="V336" i="10"/>
  <c r="W336" i="10"/>
  <c r="X336" i="10"/>
  <c r="Y336" i="10"/>
  <c r="Z336" i="10" s="1"/>
  <c r="AD336" i="10"/>
  <c r="AE336" i="10" s="1"/>
  <c r="AI336" i="10"/>
  <c r="AK336" i="10"/>
  <c r="M337" i="10"/>
  <c r="R337" i="10"/>
  <c r="Q337" i="10"/>
  <c r="S337" i="10"/>
  <c r="U337" i="10"/>
  <c r="V337" i="10"/>
  <c r="W337" i="10"/>
  <c r="X337" i="10"/>
  <c r="Y337" i="10"/>
  <c r="Z337" i="10" s="1"/>
  <c r="AD337" i="10"/>
  <c r="AE337" i="10" s="1"/>
  <c r="AI337" i="10"/>
  <c r="AK337" i="10"/>
  <c r="M338" i="10"/>
  <c r="Q338" i="10"/>
  <c r="R338" i="10"/>
  <c r="S338" i="10"/>
  <c r="U338" i="10"/>
  <c r="V338" i="10"/>
  <c r="W338" i="10"/>
  <c r="X338" i="10"/>
  <c r="Y338" i="10"/>
  <c r="Z338" i="10" s="1"/>
  <c r="AD338" i="10"/>
  <c r="AE338" i="10" s="1"/>
  <c r="AI338" i="10"/>
  <c r="AK338" i="10"/>
  <c r="M339" i="10"/>
  <c r="Q339" i="10"/>
  <c r="R339" i="10"/>
  <c r="S339" i="10"/>
  <c r="U339" i="10"/>
  <c r="V339" i="10"/>
  <c r="W339" i="10"/>
  <c r="X339" i="10"/>
  <c r="Y339" i="10"/>
  <c r="Z339" i="10"/>
  <c r="AD339" i="10"/>
  <c r="AE339" i="10" s="1"/>
  <c r="AI339" i="10"/>
  <c r="AK339" i="10"/>
  <c r="M340" i="10"/>
  <c r="R340" i="10"/>
  <c r="Q340" i="10"/>
  <c r="S340" i="10"/>
  <c r="U340" i="10"/>
  <c r="V340" i="10"/>
  <c r="W340" i="10"/>
  <c r="X340" i="10"/>
  <c r="Y340" i="10"/>
  <c r="Z340" i="10" s="1"/>
  <c r="AD340" i="10"/>
  <c r="AE340" i="10" s="1"/>
  <c r="AI340" i="10"/>
  <c r="AK340" i="10"/>
  <c r="M341" i="10"/>
  <c r="R341" i="10"/>
  <c r="Q341" i="10"/>
  <c r="S341" i="10"/>
  <c r="U341" i="10"/>
  <c r="V341" i="10"/>
  <c r="W341" i="10"/>
  <c r="X341" i="10"/>
  <c r="Y341" i="10"/>
  <c r="Z341" i="10" s="1"/>
  <c r="AD341" i="10"/>
  <c r="AE341" i="10" s="1"/>
  <c r="AI341" i="10"/>
  <c r="AK341" i="10"/>
  <c r="M342" i="10"/>
  <c r="Q342" i="10"/>
  <c r="R342" i="10"/>
  <c r="S342" i="10"/>
  <c r="U342" i="10"/>
  <c r="V342" i="10"/>
  <c r="W342" i="10"/>
  <c r="X342" i="10"/>
  <c r="Y342" i="10"/>
  <c r="Z342" i="10"/>
  <c r="AD342" i="10"/>
  <c r="AE342" i="10" s="1"/>
  <c r="AI342" i="10"/>
  <c r="AK342" i="10"/>
  <c r="M343" i="10"/>
  <c r="Q343" i="10"/>
  <c r="R343" i="10"/>
  <c r="S343" i="10"/>
  <c r="U343" i="10"/>
  <c r="V343" i="10"/>
  <c r="W343" i="10"/>
  <c r="X343" i="10"/>
  <c r="Y343" i="10"/>
  <c r="Z343" i="10" s="1"/>
  <c r="AD343" i="10"/>
  <c r="AE343" i="10" s="1"/>
  <c r="AI343" i="10"/>
  <c r="AK343" i="10"/>
  <c r="M344" i="10"/>
  <c r="R344" i="10"/>
  <c r="Q344" i="10"/>
  <c r="S344" i="10"/>
  <c r="U344" i="10"/>
  <c r="V344" i="10"/>
  <c r="W344" i="10"/>
  <c r="X344" i="10"/>
  <c r="Y344" i="10"/>
  <c r="Z344" i="10" s="1"/>
  <c r="AD344" i="10"/>
  <c r="AE344" i="10" s="1"/>
  <c r="AI344" i="10"/>
  <c r="AK344" i="10"/>
  <c r="M345" i="10"/>
  <c r="R345" i="10"/>
  <c r="Q345" i="10"/>
  <c r="S345" i="10"/>
  <c r="U345" i="10"/>
  <c r="V345" i="10"/>
  <c r="W345" i="10"/>
  <c r="X345" i="10"/>
  <c r="Y345" i="10"/>
  <c r="Z345" i="10" s="1"/>
  <c r="AD345" i="10"/>
  <c r="AE345" i="10" s="1"/>
  <c r="AI345" i="10"/>
  <c r="AK345" i="10"/>
  <c r="M346" i="10"/>
  <c r="Q346" i="10"/>
  <c r="R346" i="10"/>
  <c r="S346" i="10"/>
  <c r="U346" i="10"/>
  <c r="V346" i="10"/>
  <c r="W346" i="10"/>
  <c r="X346" i="10"/>
  <c r="Y346" i="10"/>
  <c r="Z346" i="10" s="1"/>
  <c r="AD346" i="10"/>
  <c r="AE346" i="10" s="1"/>
  <c r="AI346" i="10"/>
  <c r="AK346" i="10"/>
  <c r="M347" i="10"/>
  <c r="Q347" i="10"/>
  <c r="R347" i="10"/>
  <c r="S347" i="10"/>
  <c r="U347" i="10"/>
  <c r="V347" i="10"/>
  <c r="W347" i="10"/>
  <c r="X347" i="10"/>
  <c r="Y347" i="10"/>
  <c r="Z347" i="10"/>
  <c r="AD347" i="10"/>
  <c r="AE347" i="10" s="1"/>
  <c r="AI347" i="10"/>
  <c r="AK347" i="10"/>
  <c r="M348" i="10"/>
  <c r="R348" i="10"/>
  <c r="Q348" i="10"/>
  <c r="S348" i="10"/>
  <c r="U348" i="10"/>
  <c r="W348" i="10" s="1"/>
  <c r="V348" i="10"/>
  <c r="X348" i="10"/>
  <c r="Y348" i="10"/>
  <c r="Z348" i="10" s="1"/>
  <c r="AD348" i="10"/>
  <c r="AE348" i="10" s="1"/>
  <c r="AI348" i="10"/>
  <c r="AK348" i="10"/>
  <c r="M349" i="10"/>
  <c r="R349" i="10"/>
  <c r="Q349" i="10"/>
  <c r="S349" i="10"/>
  <c r="U349" i="10"/>
  <c r="W349" i="10" s="1"/>
  <c r="V349" i="10"/>
  <c r="X349" i="10"/>
  <c r="AD349" i="10"/>
  <c r="AE349" i="10" s="1"/>
  <c r="AI349" i="10"/>
  <c r="AK349" i="10"/>
  <c r="M350" i="10"/>
  <c r="R350" i="10"/>
  <c r="Q350" i="10"/>
  <c r="S350" i="10"/>
  <c r="U350" i="10"/>
  <c r="W350" i="10" s="1"/>
  <c r="V350" i="10"/>
  <c r="X350" i="10"/>
  <c r="Y350" i="10"/>
  <c r="Z350" i="10" s="1"/>
  <c r="AD350" i="10"/>
  <c r="AE350" i="10" s="1"/>
  <c r="AI350" i="10"/>
  <c r="AK350" i="10"/>
  <c r="M351" i="10"/>
  <c r="R351" i="10"/>
  <c r="Q351" i="10"/>
  <c r="S351" i="10"/>
  <c r="U351" i="10"/>
  <c r="V351" i="10"/>
  <c r="X351" i="10"/>
  <c r="AD351" i="10"/>
  <c r="AE351" i="10" s="1"/>
  <c r="AI351" i="10"/>
  <c r="AK351" i="10"/>
  <c r="M352" i="10"/>
  <c r="R352" i="10"/>
  <c r="Q352" i="10"/>
  <c r="S352" i="10"/>
  <c r="U352" i="10"/>
  <c r="W352" i="10" s="1"/>
  <c r="V352" i="10"/>
  <c r="X352" i="10"/>
  <c r="Y352" i="10"/>
  <c r="Z352" i="10" s="1"/>
  <c r="AD352" i="10"/>
  <c r="AE352" i="10" s="1"/>
  <c r="AI352" i="10"/>
  <c r="AK352" i="10"/>
  <c r="M353" i="10"/>
  <c r="R353" i="10"/>
  <c r="Q353" i="10"/>
  <c r="S353" i="10"/>
  <c r="U353" i="10"/>
  <c r="W353" i="10" s="1"/>
  <c r="V353" i="10"/>
  <c r="X353" i="10"/>
  <c r="AD353" i="10"/>
  <c r="AE353" i="10" s="1"/>
  <c r="AI353" i="10"/>
  <c r="AK353" i="10"/>
  <c r="M354" i="10"/>
  <c r="R354" i="10"/>
  <c r="Q354" i="10"/>
  <c r="S354" i="10"/>
  <c r="U354" i="10"/>
  <c r="W354" i="10" s="1"/>
  <c r="V354" i="10"/>
  <c r="X354" i="10"/>
  <c r="Y354" i="10"/>
  <c r="Z354" i="10" s="1"/>
  <c r="AD354" i="10"/>
  <c r="AE354" i="10" s="1"/>
  <c r="AI354" i="10"/>
  <c r="AK354" i="10"/>
  <c r="M355" i="10"/>
  <c r="R355" i="10"/>
  <c r="Q355" i="10"/>
  <c r="S355" i="10"/>
  <c r="U355" i="10"/>
  <c r="V355" i="10"/>
  <c r="X355" i="10"/>
  <c r="AD355" i="10"/>
  <c r="AE355" i="10" s="1"/>
  <c r="AI355" i="10"/>
  <c r="AK355" i="10"/>
  <c r="M356" i="10"/>
  <c r="R356" i="10"/>
  <c r="Q356" i="10"/>
  <c r="S356" i="10"/>
  <c r="U356" i="10"/>
  <c r="W356" i="10" s="1"/>
  <c r="V356" i="10"/>
  <c r="X356" i="10"/>
  <c r="Y356" i="10"/>
  <c r="Z356" i="10" s="1"/>
  <c r="AD356" i="10"/>
  <c r="AE356" i="10" s="1"/>
  <c r="AI356" i="10"/>
  <c r="AK356" i="10"/>
  <c r="M357" i="10"/>
  <c r="R357" i="10"/>
  <c r="Q357" i="10"/>
  <c r="S357" i="10"/>
  <c r="U357" i="10"/>
  <c r="W357" i="10" s="1"/>
  <c r="V357" i="10"/>
  <c r="X357" i="10"/>
  <c r="AD357" i="10"/>
  <c r="AE357" i="10" s="1"/>
  <c r="AI357" i="10"/>
  <c r="AK357" i="10"/>
  <c r="M358" i="10"/>
  <c r="R358" i="10"/>
  <c r="Q358" i="10"/>
  <c r="S358" i="10"/>
  <c r="U358" i="10"/>
  <c r="W358" i="10" s="1"/>
  <c r="V358" i="10"/>
  <c r="X358" i="10"/>
  <c r="Y358" i="10"/>
  <c r="Z358" i="10" s="1"/>
  <c r="AD358" i="10"/>
  <c r="AE358" i="10" s="1"/>
  <c r="AI358" i="10"/>
  <c r="AK358" i="10"/>
  <c r="M359" i="10"/>
  <c r="R359" i="10"/>
  <c r="Q359" i="10"/>
  <c r="S359" i="10"/>
  <c r="U359" i="10"/>
  <c r="V359" i="10"/>
  <c r="X359" i="10"/>
  <c r="AD359" i="10"/>
  <c r="AE359" i="10" s="1"/>
  <c r="AI359" i="10"/>
  <c r="AK359" i="10"/>
  <c r="M360" i="10"/>
  <c r="R360" i="10"/>
  <c r="Q360" i="10"/>
  <c r="S360" i="10"/>
  <c r="U360" i="10"/>
  <c r="W360" i="10" s="1"/>
  <c r="V360" i="10"/>
  <c r="X360" i="10"/>
  <c r="Y360" i="10"/>
  <c r="Z360" i="10" s="1"/>
  <c r="AD360" i="10"/>
  <c r="AE360" i="10" s="1"/>
  <c r="AI360" i="10"/>
  <c r="AK360" i="10"/>
  <c r="M361" i="10"/>
  <c r="R361" i="10"/>
  <c r="Q361" i="10"/>
  <c r="S361" i="10"/>
  <c r="U361" i="10"/>
  <c r="W361" i="10" s="1"/>
  <c r="V361" i="10"/>
  <c r="X361" i="10"/>
  <c r="AD361" i="10"/>
  <c r="AE361" i="10" s="1"/>
  <c r="AI361" i="10"/>
  <c r="AK361" i="10"/>
  <c r="M362" i="10"/>
  <c r="R362" i="10"/>
  <c r="Q362" i="10"/>
  <c r="S362" i="10"/>
  <c r="U362" i="10"/>
  <c r="W362" i="10" s="1"/>
  <c r="V362" i="10"/>
  <c r="X362" i="10"/>
  <c r="Y362" i="10"/>
  <c r="Z362" i="10" s="1"/>
  <c r="AD362" i="10"/>
  <c r="AE362" i="10" s="1"/>
  <c r="AI362" i="10"/>
  <c r="AK362" i="10"/>
  <c r="M363" i="10"/>
  <c r="R363" i="10"/>
  <c r="Q363" i="10"/>
  <c r="S363" i="10"/>
  <c r="U363" i="10"/>
  <c r="V363" i="10"/>
  <c r="X363" i="10"/>
  <c r="AD363" i="10"/>
  <c r="AE363" i="10" s="1"/>
  <c r="AI363" i="10"/>
  <c r="AK363" i="10"/>
  <c r="M364" i="10"/>
  <c r="R364" i="10"/>
  <c r="Q364" i="10"/>
  <c r="S364" i="10"/>
  <c r="U364" i="10"/>
  <c r="W364" i="10" s="1"/>
  <c r="V364" i="10"/>
  <c r="X364" i="10"/>
  <c r="Y364" i="10"/>
  <c r="Z364" i="10" s="1"/>
  <c r="AD364" i="10"/>
  <c r="AE364" i="10" s="1"/>
  <c r="AI364" i="10"/>
  <c r="AK364" i="10"/>
  <c r="M365" i="10"/>
  <c r="R365" i="10"/>
  <c r="Q365" i="10"/>
  <c r="S365" i="10"/>
  <c r="U365" i="10"/>
  <c r="W365" i="10" s="1"/>
  <c r="V365" i="10"/>
  <c r="X365" i="10"/>
  <c r="AD365" i="10"/>
  <c r="AE365" i="10" s="1"/>
  <c r="AI365" i="10"/>
  <c r="AK365" i="10"/>
  <c r="M366" i="10"/>
  <c r="R366" i="10"/>
  <c r="Q366" i="10"/>
  <c r="S366" i="10"/>
  <c r="U366" i="10"/>
  <c r="W366" i="10" s="1"/>
  <c r="V366" i="10"/>
  <c r="X366" i="10"/>
  <c r="Y366" i="10"/>
  <c r="Z366" i="10" s="1"/>
  <c r="AD366" i="10"/>
  <c r="AE366" i="10" s="1"/>
  <c r="AI366" i="10"/>
  <c r="AK366" i="10"/>
  <c r="M367" i="10"/>
  <c r="R367" i="10"/>
  <c r="Q367" i="10"/>
  <c r="S367" i="10"/>
  <c r="U367" i="10"/>
  <c r="V367" i="10"/>
  <c r="X367" i="10"/>
  <c r="AD367" i="10"/>
  <c r="AE367" i="10" s="1"/>
  <c r="AI367" i="10"/>
  <c r="AK367" i="10"/>
  <c r="M368" i="10"/>
  <c r="R368" i="10"/>
  <c r="Q368" i="10"/>
  <c r="S368" i="10"/>
  <c r="U368" i="10"/>
  <c r="W368" i="10" s="1"/>
  <c r="V368" i="10"/>
  <c r="X368" i="10"/>
  <c r="Y368" i="10"/>
  <c r="Z368" i="10" s="1"/>
  <c r="AD368" i="10"/>
  <c r="AE368" i="10" s="1"/>
  <c r="AI368" i="10"/>
  <c r="AK368" i="10"/>
  <c r="M369" i="10"/>
  <c r="R369" i="10"/>
  <c r="Q369" i="10"/>
  <c r="S369" i="10"/>
  <c r="U369" i="10"/>
  <c r="W369" i="10" s="1"/>
  <c r="V369" i="10"/>
  <c r="X369" i="10"/>
  <c r="AD369" i="10"/>
  <c r="AE369" i="10" s="1"/>
  <c r="AI369" i="10"/>
  <c r="AK369" i="10"/>
  <c r="M370" i="10"/>
  <c r="R370" i="10"/>
  <c r="Q370" i="10"/>
  <c r="S370" i="10"/>
  <c r="U370" i="10"/>
  <c r="W370" i="10" s="1"/>
  <c r="V370" i="10"/>
  <c r="X370" i="10"/>
  <c r="Y370" i="10"/>
  <c r="Z370" i="10" s="1"/>
  <c r="AD370" i="10"/>
  <c r="AE370" i="10" s="1"/>
  <c r="AI370" i="10"/>
  <c r="AK370" i="10"/>
  <c r="M371" i="10"/>
  <c r="R371" i="10"/>
  <c r="Q371" i="10"/>
  <c r="S371" i="10"/>
  <c r="U371" i="10"/>
  <c r="V371" i="10"/>
  <c r="X371" i="10"/>
  <c r="AD371" i="10"/>
  <c r="AE371" i="10" s="1"/>
  <c r="AI371" i="10"/>
  <c r="AK371" i="10"/>
  <c r="M372" i="10"/>
  <c r="R372" i="10"/>
  <c r="Q372" i="10"/>
  <c r="S372" i="10"/>
  <c r="U372" i="10"/>
  <c r="W372" i="10" s="1"/>
  <c r="V372" i="10"/>
  <c r="X372" i="10"/>
  <c r="Y372" i="10"/>
  <c r="Z372" i="10" s="1"/>
  <c r="AD372" i="10"/>
  <c r="AE372" i="10" s="1"/>
  <c r="AI372" i="10"/>
  <c r="AK372" i="10"/>
  <c r="M373" i="10"/>
  <c r="R373" i="10"/>
  <c r="Q373" i="10"/>
  <c r="S373" i="10"/>
  <c r="U373" i="10"/>
  <c r="W373" i="10" s="1"/>
  <c r="V373" i="10"/>
  <c r="X373" i="10"/>
  <c r="AD373" i="10"/>
  <c r="AE373" i="10" s="1"/>
  <c r="AI373" i="10"/>
  <c r="AK373" i="10"/>
  <c r="M374" i="10"/>
  <c r="R374" i="10"/>
  <c r="Q374" i="10"/>
  <c r="S374" i="10"/>
  <c r="U374" i="10"/>
  <c r="W374" i="10" s="1"/>
  <c r="V374" i="10"/>
  <c r="X374" i="10"/>
  <c r="Y374" i="10"/>
  <c r="Z374" i="10" s="1"/>
  <c r="AD374" i="10"/>
  <c r="AE374" i="10" s="1"/>
  <c r="AI374" i="10"/>
  <c r="AK374" i="10"/>
  <c r="M375" i="10"/>
  <c r="R375" i="10"/>
  <c r="Q375" i="10"/>
  <c r="S375" i="10"/>
  <c r="U375" i="10"/>
  <c r="V375" i="10"/>
  <c r="X375" i="10"/>
  <c r="AD375" i="10"/>
  <c r="AE375" i="10" s="1"/>
  <c r="AI375" i="10"/>
  <c r="AK375" i="10"/>
  <c r="M376" i="10"/>
  <c r="R376" i="10"/>
  <c r="Q376" i="10"/>
  <c r="S376" i="10"/>
  <c r="U376" i="10"/>
  <c r="W376" i="10" s="1"/>
  <c r="V376" i="10"/>
  <c r="X376" i="10"/>
  <c r="Y376" i="10"/>
  <c r="Z376" i="10" s="1"/>
  <c r="AD376" i="10"/>
  <c r="AE376" i="10" s="1"/>
  <c r="AI376" i="10"/>
  <c r="AK376" i="10"/>
  <c r="M377" i="10"/>
  <c r="R377" i="10"/>
  <c r="Q377" i="10"/>
  <c r="S377" i="10"/>
  <c r="U377" i="10"/>
  <c r="W377" i="10" s="1"/>
  <c r="V377" i="10"/>
  <c r="X377" i="10"/>
  <c r="AD377" i="10"/>
  <c r="AE377" i="10" s="1"/>
  <c r="AI377" i="10"/>
  <c r="AK377" i="10"/>
  <c r="M378" i="10"/>
  <c r="R378" i="10"/>
  <c r="Q378" i="10"/>
  <c r="S378" i="10"/>
  <c r="U378" i="10"/>
  <c r="W378" i="10" s="1"/>
  <c r="V378" i="10"/>
  <c r="X378" i="10"/>
  <c r="Y378" i="10"/>
  <c r="Z378" i="10" s="1"/>
  <c r="AD378" i="10"/>
  <c r="AE378" i="10" s="1"/>
  <c r="AI378" i="10"/>
  <c r="AK378" i="10"/>
  <c r="M379" i="10"/>
  <c r="R379" i="10"/>
  <c r="Q379" i="10"/>
  <c r="S379" i="10"/>
  <c r="U379" i="10"/>
  <c r="V379" i="10"/>
  <c r="X379" i="10"/>
  <c r="AD379" i="10"/>
  <c r="AE379" i="10" s="1"/>
  <c r="AI379" i="10"/>
  <c r="AK379" i="10"/>
  <c r="M380" i="10"/>
  <c r="R380" i="10"/>
  <c r="Q380" i="10"/>
  <c r="S380" i="10"/>
  <c r="U380" i="10"/>
  <c r="W380" i="10" s="1"/>
  <c r="V380" i="10"/>
  <c r="X380" i="10"/>
  <c r="Y380" i="10"/>
  <c r="Z380" i="10" s="1"/>
  <c r="AD380" i="10"/>
  <c r="AE380" i="10" s="1"/>
  <c r="AI380" i="10"/>
  <c r="AK380" i="10"/>
  <c r="M381" i="10"/>
  <c r="R381" i="10"/>
  <c r="Q381" i="10"/>
  <c r="S381" i="10"/>
  <c r="U381" i="10"/>
  <c r="W381" i="10" s="1"/>
  <c r="V381" i="10"/>
  <c r="X381" i="10"/>
  <c r="AD381" i="10"/>
  <c r="AE381" i="10" s="1"/>
  <c r="AI381" i="10"/>
  <c r="AK381" i="10"/>
  <c r="M382" i="10"/>
  <c r="R382" i="10"/>
  <c r="Q382" i="10"/>
  <c r="S382" i="10"/>
  <c r="U382" i="10"/>
  <c r="W382" i="10" s="1"/>
  <c r="V382" i="10"/>
  <c r="X382" i="10"/>
  <c r="Y382" i="10"/>
  <c r="Z382" i="10" s="1"/>
  <c r="AD382" i="10"/>
  <c r="AE382" i="10" s="1"/>
  <c r="AI382" i="10"/>
  <c r="AK382" i="10"/>
  <c r="M383" i="10"/>
  <c r="R383" i="10"/>
  <c r="Q383" i="10"/>
  <c r="S383" i="10"/>
  <c r="U383" i="10"/>
  <c r="V383" i="10"/>
  <c r="X383" i="10"/>
  <c r="AD383" i="10"/>
  <c r="AE383" i="10" s="1"/>
  <c r="AI383" i="10"/>
  <c r="AK383" i="10"/>
  <c r="M384" i="10"/>
  <c r="R384" i="10"/>
  <c r="Q384" i="10"/>
  <c r="S384" i="10"/>
  <c r="U384" i="10"/>
  <c r="W384" i="10" s="1"/>
  <c r="V384" i="10"/>
  <c r="X384" i="10"/>
  <c r="Y384" i="10"/>
  <c r="Z384" i="10" s="1"/>
  <c r="AD384" i="10"/>
  <c r="AE384" i="10" s="1"/>
  <c r="AI384" i="10"/>
  <c r="AK384" i="10"/>
  <c r="M385" i="10"/>
  <c r="R385" i="10"/>
  <c r="Q385" i="10"/>
  <c r="S385" i="10"/>
  <c r="U385" i="10"/>
  <c r="W385" i="10" s="1"/>
  <c r="V385" i="10"/>
  <c r="X385" i="10"/>
  <c r="AD385" i="10"/>
  <c r="AE385" i="10" s="1"/>
  <c r="AI385" i="10"/>
  <c r="AK385" i="10"/>
  <c r="M386" i="10"/>
  <c r="R386" i="10"/>
  <c r="Q386" i="10"/>
  <c r="S386" i="10"/>
  <c r="U386" i="10"/>
  <c r="W386" i="10" s="1"/>
  <c r="V386" i="10"/>
  <c r="X386" i="10"/>
  <c r="Y386" i="10"/>
  <c r="Z386" i="10" s="1"/>
  <c r="AD386" i="10"/>
  <c r="AE386" i="10" s="1"/>
  <c r="AI386" i="10"/>
  <c r="AK386" i="10"/>
  <c r="M387" i="10"/>
  <c r="R387" i="10"/>
  <c r="Q387" i="10"/>
  <c r="S387" i="10"/>
  <c r="U387" i="10"/>
  <c r="V387" i="10"/>
  <c r="X387" i="10"/>
  <c r="AD387" i="10"/>
  <c r="AE387" i="10" s="1"/>
  <c r="AI387" i="10"/>
  <c r="AK387" i="10"/>
  <c r="M388" i="10"/>
  <c r="R388" i="10"/>
  <c r="Q388" i="10"/>
  <c r="S388" i="10"/>
  <c r="U388" i="10"/>
  <c r="W388" i="10" s="1"/>
  <c r="V388" i="10"/>
  <c r="X388" i="10"/>
  <c r="Y388" i="10"/>
  <c r="Z388" i="10" s="1"/>
  <c r="AD388" i="10"/>
  <c r="AE388" i="10" s="1"/>
  <c r="AI388" i="10"/>
  <c r="AK388" i="10"/>
  <c r="M389" i="10"/>
  <c r="R389" i="10"/>
  <c r="Q389" i="10"/>
  <c r="S389" i="10"/>
  <c r="U389" i="10"/>
  <c r="W389" i="10" s="1"/>
  <c r="V389" i="10"/>
  <c r="X389" i="10"/>
  <c r="AD389" i="10"/>
  <c r="AE389" i="10" s="1"/>
  <c r="AI389" i="10"/>
  <c r="AK389" i="10"/>
  <c r="M390" i="10"/>
  <c r="R390" i="10"/>
  <c r="Q390" i="10"/>
  <c r="S390" i="10"/>
  <c r="U390" i="10"/>
  <c r="W390" i="10" s="1"/>
  <c r="V390" i="10"/>
  <c r="X390" i="10"/>
  <c r="Y390" i="10"/>
  <c r="Z390" i="10" s="1"/>
  <c r="AD390" i="10"/>
  <c r="AE390" i="10" s="1"/>
  <c r="AI390" i="10"/>
  <c r="AK390" i="10"/>
  <c r="M391" i="10"/>
  <c r="R391" i="10"/>
  <c r="Q391" i="10"/>
  <c r="S391" i="10"/>
  <c r="U391" i="10"/>
  <c r="V391" i="10"/>
  <c r="X391" i="10"/>
  <c r="AD391" i="10"/>
  <c r="AE391" i="10" s="1"/>
  <c r="AI391" i="10"/>
  <c r="AK391" i="10"/>
  <c r="M392" i="10"/>
  <c r="R392" i="10"/>
  <c r="Q392" i="10"/>
  <c r="S392" i="10"/>
  <c r="U392" i="10"/>
  <c r="W392" i="10" s="1"/>
  <c r="V392" i="10"/>
  <c r="X392" i="10"/>
  <c r="Y392" i="10"/>
  <c r="Z392" i="10" s="1"/>
  <c r="AD392" i="10"/>
  <c r="AE392" i="10" s="1"/>
  <c r="AI392" i="10"/>
  <c r="AK392" i="10"/>
  <c r="M393" i="10"/>
  <c r="R393" i="10"/>
  <c r="Q393" i="10"/>
  <c r="S393" i="10"/>
  <c r="U393" i="10"/>
  <c r="W393" i="10" s="1"/>
  <c r="V393" i="10"/>
  <c r="X393" i="10"/>
  <c r="AD393" i="10"/>
  <c r="AE393" i="10" s="1"/>
  <c r="AI393" i="10"/>
  <c r="AK393" i="10"/>
  <c r="M394" i="10"/>
  <c r="R394" i="10"/>
  <c r="Q394" i="10"/>
  <c r="S394" i="10"/>
  <c r="U394" i="10"/>
  <c r="W394" i="10" s="1"/>
  <c r="V394" i="10"/>
  <c r="X394" i="10"/>
  <c r="Y394" i="10"/>
  <c r="Z394" i="10" s="1"/>
  <c r="AD394" i="10"/>
  <c r="AE394" i="10" s="1"/>
  <c r="AI394" i="10"/>
  <c r="AK394" i="10"/>
  <c r="M395" i="10"/>
  <c r="R395" i="10"/>
  <c r="Q395" i="10"/>
  <c r="S395" i="10"/>
  <c r="U395" i="10"/>
  <c r="V395" i="10"/>
  <c r="X395" i="10"/>
  <c r="AD395" i="10"/>
  <c r="AE395" i="10" s="1"/>
  <c r="AI395" i="10"/>
  <c r="AK395" i="10"/>
  <c r="M396" i="10"/>
  <c r="R396" i="10"/>
  <c r="Q396" i="10"/>
  <c r="S396" i="10"/>
  <c r="U396" i="10"/>
  <c r="W396" i="10" s="1"/>
  <c r="V396" i="10"/>
  <c r="X396" i="10"/>
  <c r="Y396" i="10"/>
  <c r="Z396" i="10" s="1"/>
  <c r="AD396" i="10"/>
  <c r="AE396" i="10" s="1"/>
  <c r="AI396" i="10"/>
  <c r="AK396" i="10"/>
  <c r="M397" i="10"/>
  <c r="R397" i="10"/>
  <c r="Q397" i="10"/>
  <c r="S397" i="10"/>
  <c r="U397" i="10"/>
  <c r="W397" i="10" s="1"/>
  <c r="V397" i="10"/>
  <c r="X397" i="10"/>
  <c r="AD397" i="10"/>
  <c r="AE397" i="10" s="1"/>
  <c r="AI397" i="10"/>
  <c r="AK397" i="10"/>
  <c r="M398" i="10"/>
  <c r="R398" i="10"/>
  <c r="Q398" i="10"/>
  <c r="S398" i="10"/>
  <c r="U398" i="10"/>
  <c r="W398" i="10" s="1"/>
  <c r="V398" i="10"/>
  <c r="X398" i="10"/>
  <c r="Y398" i="10"/>
  <c r="Z398" i="10" s="1"/>
  <c r="AD398" i="10"/>
  <c r="AE398" i="10" s="1"/>
  <c r="AI398" i="10"/>
  <c r="AK398" i="10"/>
  <c r="M399" i="10"/>
  <c r="R399" i="10"/>
  <c r="Q399" i="10"/>
  <c r="S399" i="10"/>
  <c r="U399" i="10"/>
  <c r="V399" i="10"/>
  <c r="X399" i="10"/>
  <c r="AD399" i="10"/>
  <c r="AE399" i="10" s="1"/>
  <c r="AI399" i="10"/>
  <c r="AK399" i="10"/>
  <c r="M400" i="10"/>
  <c r="R400" i="10"/>
  <c r="Q400" i="10"/>
  <c r="S400" i="10"/>
  <c r="U400" i="10"/>
  <c r="W400" i="10" s="1"/>
  <c r="V400" i="10"/>
  <c r="X400" i="10"/>
  <c r="Y400" i="10"/>
  <c r="Z400" i="10" s="1"/>
  <c r="AD400" i="10"/>
  <c r="AE400" i="10" s="1"/>
  <c r="AI400" i="10"/>
  <c r="AK400" i="10"/>
  <c r="M401" i="10"/>
  <c r="R401" i="10"/>
  <c r="Q401" i="10"/>
  <c r="S401" i="10"/>
  <c r="U401" i="10"/>
  <c r="W401" i="10" s="1"/>
  <c r="V401" i="10"/>
  <c r="X401" i="10"/>
  <c r="AD401" i="10"/>
  <c r="AE401" i="10" s="1"/>
  <c r="AI401" i="10"/>
  <c r="AK401" i="10"/>
  <c r="M402" i="10"/>
  <c r="R402" i="10"/>
  <c r="Q402" i="10"/>
  <c r="S402" i="10"/>
  <c r="U402" i="10"/>
  <c r="W402" i="10" s="1"/>
  <c r="V402" i="10"/>
  <c r="X402" i="10"/>
  <c r="Y402" i="10"/>
  <c r="Z402" i="10" s="1"/>
  <c r="AD402" i="10"/>
  <c r="AE402" i="10" s="1"/>
  <c r="AI402" i="10"/>
  <c r="AK402" i="10"/>
  <c r="M403" i="10"/>
  <c r="R403" i="10"/>
  <c r="Q403" i="10"/>
  <c r="S403" i="10"/>
  <c r="U403" i="10"/>
  <c r="V403" i="10"/>
  <c r="X403" i="10"/>
  <c r="AD403" i="10"/>
  <c r="AE403" i="10" s="1"/>
  <c r="AI403" i="10"/>
  <c r="AK403" i="10"/>
  <c r="M404" i="10"/>
  <c r="R404" i="10"/>
  <c r="Q404" i="10"/>
  <c r="S404" i="10"/>
  <c r="U404" i="10"/>
  <c r="W404" i="10" s="1"/>
  <c r="V404" i="10"/>
  <c r="X404" i="10"/>
  <c r="Y404" i="10"/>
  <c r="Z404" i="10" s="1"/>
  <c r="AD404" i="10"/>
  <c r="AE404" i="10" s="1"/>
  <c r="AI404" i="10"/>
  <c r="AK404" i="10"/>
  <c r="M405" i="10"/>
  <c r="R405" i="10"/>
  <c r="Q405" i="10"/>
  <c r="S405" i="10"/>
  <c r="U405" i="10"/>
  <c r="W405" i="10" s="1"/>
  <c r="V405" i="10"/>
  <c r="X405" i="10"/>
  <c r="AD405" i="10"/>
  <c r="AE405" i="10" s="1"/>
  <c r="AI405" i="10"/>
  <c r="AK405" i="10"/>
  <c r="M406" i="10"/>
  <c r="R406" i="10"/>
  <c r="Q406" i="10"/>
  <c r="S406" i="10"/>
  <c r="U406" i="10"/>
  <c r="W406" i="10" s="1"/>
  <c r="V406" i="10"/>
  <c r="X406" i="10"/>
  <c r="Y406" i="10"/>
  <c r="Z406" i="10" s="1"/>
  <c r="AD406" i="10"/>
  <c r="AE406" i="10" s="1"/>
  <c r="AI406" i="10"/>
  <c r="AK406" i="10"/>
  <c r="M407" i="10"/>
  <c r="R407" i="10"/>
  <c r="Q407" i="10"/>
  <c r="S407" i="10"/>
  <c r="U407" i="10"/>
  <c r="V407" i="10"/>
  <c r="X407" i="10"/>
  <c r="AD407" i="10"/>
  <c r="AE407" i="10" s="1"/>
  <c r="AI407" i="10"/>
  <c r="AK407" i="10"/>
  <c r="M408" i="10"/>
  <c r="R408" i="10"/>
  <c r="Q408" i="10"/>
  <c r="S408" i="10"/>
  <c r="U408" i="10"/>
  <c r="W408" i="10" s="1"/>
  <c r="V408" i="10"/>
  <c r="X408" i="10"/>
  <c r="Y408" i="10"/>
  <c r="Z408" i="10" s="1"/>
  <c r="AD408" i="10"/>
  <c r="AE408" i="10" s="1"/>
  <c r="AI408" i="10"/>
  <c r="AK408" i="10"/>
  <c r="M409" i="10"/>
  <c r="R409" i="10"/>
  <c r="Q409" i="10"/>
  <c r="S409" i="10"/>
  <c r="U409" i="10"/>
  <c r="W409" i="10" s="1"/>
  <c r="V409" i="10"/>
  <c r="X409" i="10"/>
  <c r="AD409" i="10"/>
  <c r="AE409" i="10" s="1"/>
  <c r="AI409" i="10"/>
  <c r="AK409" i="10"/>
  <c r="M410" i="10"/>
  <c r="R410" i="10"/>
  <c r="Q410" i="10"/>
  <c r="S410" i="10"/>
  <c r="U410" i="10"/>
  <c r="W410" i="10" s="1"/>
  <c r="V410" i="10"/>
  <c r="X410" i="10"/>
  <c r="Y410" i="10"/>
  <c r="Z410" i="10" s="1"/>
  <c r="AD410" i="10"/>
  <c r="AE410" i="10" s="1"/>
  <c r="AI410" i="10"/>
  <c r="AK410" i="10"/>
  <c r="M411" i="10"/>
  <c r="R411" i="10"/>
  <c r="Q411" i="10"/>
  <c r="S411" i="10"/>
  <c r="U411" i="10"/>
  <c r="V411" i="10"/>
  <c r="X411" i="10"/>
  <c r="AD411" i="10"/>
  <c r="AE411" i="10" s="1"/>
  <c r="AI411" i="10"/>
  <c r="AK411" i="10"/>
  <c r="M412" i="10"/>
  <c r="R412" i="10"/>
  <c r="Q412" i="10"/>
  <c r="S412" i="10"/>
  <c r="U412" i="10"/>
  <c r="W412" i="10" s="1"/>
  <c r="V412" i="10"/>
  <c r="X412" i="10"/>
  <c r="Y412" i="10"/>
  <c r="Z412" i="10" s="1"/>
  <c r="AD412" i="10"/>
  <c r="AE412" i="10" s="1"/>
  <c r="AI412" i="10"/>
  <c r="AK412" i="10"/>
  <c r="M413" i="10"/>
  <c r="R413" i="10"/>
  <c r="Q413" i="10"/>
  <c r="S413" i="10"/>
  <c r="U413" i="10"/>
  <c r="W413" i="10" s="1"/>
  <c r="V413" i="10"/>
  <c r="X413" i="10"/>
  <c r="AD413" i="10"/>
  <c r="AE413" i="10" s="1"/>
  <c r="AI413" i="10"/>
  <c r="AK413" i="10"/>
  <c r="M414" i="10"/>
  <c r="R414" i="10"/>
  <c r="Q414" i="10"/>
  <c r="S414" i="10"/>
  <c r="U414" i="10"/>
  <c r="W414" i="10" s="1"/>
  <c r="V414" i="10"/>
  <c r="X414" i="10"/>
  <c r="Y414" i="10"/>
  <c r="Z414" i="10" s="1"/>
  <c r="AD414" i="10"/>
  <c r="AE414" i="10" s="1"/>
  <c r="AI414" i="10"/>
  <c r="AK414" i="10"/>
  <c r="M415" i="10"/>
  <c r="R415" i="10"/>
  <c r="Q415" i="10"/>
  <c r="S415" i="10"/>
  <c r="U415" i="10"/>
  <c r="V415" i="10"/>
  <c r="X415" i="10"/>
  <c r="AD415" i="10"/>
  <c r="AE415" i="10" s="1"/>
  <c r="AI415" i="10"/>
  <c r="AK415" i="10"/>
  <c r="M416" i="10"/>
  <c r="R416" i="10"/>
  <c r="Q416" i="10"/>
  <c r="S416" i="10"/>
  <c r="U416" i="10"/>
  <c r="W416" i="10" s="1"/>
  <c r="V416" i="10"/>
  <c r="X416" i="10"/>
  <c r="Y416" i="10"/>
  <c r="Z416" i="10" s="1"/>
  <c r="AD416" i="10"/>
  <c r="AE416" i="10" s="1"/>
  <c r="AI416" i="10"/>
  <c r="AK416" i="10"/>
  <c r="M417" i="10"/>
  <c r="R417" i="10"/>
  <c r="Q417" i="10"/>
  <c r="S417" i="10"/>
  <c r="U417" i="10"/>
  <c r="W417" i="10" s="1"/>
  <c r="V417" i="10"/>
  <c r="X417" i="10"/>
  <c r="AD417" i="10"/>
  <c r="AE417" i="10" s="1"/>
  <c r="AI417" i="10"/>
  <c r="AK417" i="10"/>
  <c r="M418" i="10"/>
  <c r="R418" i="10"/>
  <c r="Q418" i="10"/>
  <c r="S418" i="10"/>
  <c r="U418" i="10"/>
  <c r="W418" i="10" s="1"/>
  <c r="V418" i="10"/>
  <c r="X418" i="10"/>
  <c r="Y418" i="10"/>
  <c r="Z418" i="10" s="1"/>
  <c r="AD418" i="10"/>
  <c r="AE418" i="10" s="1"/>
  <c r="AI418" i="10"/>
  <c r="AK418" i="10"/>
  <c r="M419" i="10"/>
  <c r="R419" i="10"/>
  <c r="Q419" i="10"/>
  <c r="S419" i="10"/>
  <c r="U419" i="10"/>
  <c r="V419" i="10"/>
  <c r="X419" i="10"/>
  <c r="AD419" i="10"/>
  <c r="AE419" i="10" s="1"/>
  <c r="AI419" i="10"/>
  <c r="AK419" i="10"/>
  <c r="M420" i="10"/>
  <c r="R420" i="10"/>
  <c r="Q420" i="10"/>
  <c r="S420" i="10"/>
  <c r="U420" i="10"/>
  <c r="W420" i="10" s="1"/>
  <c r="V420" i="10"/>
  <c r="X420" i="10"/>
  <c r="Y420" i="10"/>
  <c r="Z420" i="10" s="1"/>
  <c r="AD420" i="10"/>
  <c r="AE420" i="10" s="1"/>
  <c r="AI420" i="10"/>
  <c r="AK420" i="10"/>
  <c r="M421" i="10"/>
  <c r="R421" i="10"/>
  <c r="Q421" i="10"/>
  <c r="S421" i="10"/>
  <c r="U421" i="10"/>
  <c r="W421" i="10" s="1"/>
  <c r="V421" i="10"/>
  <c r="X421" i="10"/>
  <c r="Y421" i="10"/>
  <c r="Z421" i="10" s="1"/>
  <c r="AD421" i="10"/>
  <c r="AE421" i="10" s="1"/>
  <c r="AI421" i="10"/>
  <c r="AK421" i="10"/>
  <c r="M422" i="10"/>
  <c r="Q422" i="10"/>
  <c r="R422" i="10"/>
  <c r="S422" i="10"/>
  <c r="U422" i="10"/>
  <c r="V422" i="10"/>
  <c r="W422" i="10"/>
  <c r="X422" i="10"/>
  <c r="Y422" i="10"/>
  <c r="Z422" i="10" s="1"/>
  <c r="AD422" i="10"/>
  <c r="AE422" i="10" s="1"/>
  <c r="AI422" i="10"/>
  <c r="AK422" i="10"/>
  <c r="M423" i="10"/>
  <c r="Q423" i="10"/>
  <c r="R423" i="10"/>
  <c r="S423" i="10"/>
  <c r="U423" i="10"/>
  <c r="V423" i="10"/>
  <c r="W423" i="10"/>
  <c r="X423" i="10"/>
  <c r="Y423" i="10"/>
  <c r="Z423" i="10" s="1"/>
  <c r="AD423" i="10"/>
  <c r="AE423" i="10" s="1"/>
  <c r="AI423" i="10"/>
  <c r="AK423" i="10"/>
  <c r="M424" i="10"/>
  <c r="R424" i="10"/>
  <c r="Q424" i="10"/>
  <c r="S424" i="10"/>
  <c r="U424" i="10"/>
  <c r="W424" i="10" s="1"/>
  <c r="V424" i="10"/>
  <c r="X424" i="10"/>
  <c r="Y424" i="10"/>
  <c r="Z424" i="10" s="1"/>
  <c r="AD424" i="10"/>
  <c r="AE424" i="10" s="1"/>
  <c r="AI424" i="10"/>
  <c r="AK424" i="10"/>
  <c r="M425" i="10"/>
  <c r="R425" i="10"/>
  <c r="Q425" i="10"/>
  <c r="S425" i="10"/>
  <c r="U425" i="10"/>
  <c r="W425" i="10" s="1"/>
  <c r="V425" i="10"/>
  <c r="X425" i="10"/>
  <c r="Y425" i="10"/>
  <c r="Z425" i="10" s="1"/>
  <c r="AD425" i="10"/>
  <c r="AE425" i="10" s="1"/>
  <c r="AI425" i="10"/>
  <c r="AK425" i="10"/>
  <c r="M426" i="10"/>
  <c r="Q426" i="10"/>
  <c r="R426" i="10"/>
  <c r="S426" i="10"/>
  <c r="U426" i="10"/>
  <c r="V426" i="10"/>
  <c r="W426" i="10"/>
  <c r="X426" i="10"/>
  <c r="Y426" i="10"/>
  <c r="Z426" i="10" s="1"/>
  <c r="AD426" i="10"/>
  <c r="AE426" i="10" s="1"/>
  <c r="AI426" i="10"/>
  <c r="AK426" i="10"/>
  <c r="M427" i="10"/>
  <c r="Q427" i="10"/>
  <c r="R427" i="10"/>
  <c r="S427" i="10"/>
  <c r="U427" i="10"/>
  <c r="V427" i="10"/>
  <c r="W427" i="10"/>
  <c r="X427" i="10"/>
  <c r="Y427" i="10"/>
  <c r="Z427" i="10" s="1"/>
  <c r="AD427" i="10"/>
  <c r="AE427" i="10" s="1"/>
  <c r="AI427" i="10"/>
  <c r="AK427" i="10"/>
  <c r="M428" i="10"/>
  <c r="R428" i="10"/>
  <c r="Q428" i="10"/>
  <c r="S428" i="10"/>
  <c r="U428" i="10"/>
  <c r="W428" i="10" s="1"/>
  <c r="V428" i="10"/>
  <c r="X428" i="10"/>
  <c r="Y428" i="10"/>
  <c r="Z428" i="10" s="1"/>
  <c r="AD428" i="10"/>
  <c r="AE428" i="10" s="1"/>
  <c r="AI428" i="10"/>
  <c r="AK428" i="10"/>
  <c r="M429" i="10"/>
  <c r="R429" i="10"/>
  <c r="Q429" i="10"/>
  <c r="S429" i="10"/>
  <c r="U429" i="10"/>
  <c r="W429" i="10" s="1"/>
  <c r="V429" i="10"/>
  <c r="X429" i="10"/>
  <c r="Y429" i="10"/>
  <c r="Z429" i="10" s="1"/>
  <c r="AD429" i="10"/>
  <c r="AE429" i="10" s="1"/>
  <c r="AI429" i="10"/>
  <c r="AK429" i="10"/>
  <c r="M430" i="10"/>
  <c r="Q430" i="10"/>
  <c r="R430" i="10"/>
  <c r="S430" i="10"/>
  <c r="U430" i="10"/>
  <c r="V430" i="10"/>
  <c r="W430" i="10"/>
  <c r="X430" i="10"/>
  <c r="Y430" i="10"/>
  <c r="Z430" i="10" s="1"/>
  <c r="AD430" i="10"/>
  <c r="AE430" i="10" s="1"/>
  <c r="AI430" i="10"/>
  <c r="AK430" i="10"/>
  <c r="M431" i="10"/>
  <c r="R431" i="10"/>
  <c r="Q431" i="10"/>
  <c r="S431" i="10"/>
  <c r="U431" i="10"/>
  <c r="V431" i="10"/>
  <c r="W431" i="10"/>
  <c r="X431" i="10"/>
  <c r="Y431" i="10"/>
  <c r="Z431" i="10" s="1"/>
  <c r="AD431" i="10"/>
  <c r="AE431" i="10" s="1"/>
  <c r="AI431" i="10"/>
  <c r="AK431" i="10"/>
  <c r="M432" i="10"/>
  <c r="R432" i="10"/>
  <c r="Q432" i="10"/>
  <c r="S432" i="10"/>
  <c r="U432" i="10"/>
  <c r="V432" i="10"/>
  <c r="X432" i="10"/>
  <c r="AD432" i="10"/>
  <c r="AE432" i="10" s="1"/>
  <c r="AI432" i="10"/>
  <c r="AK432" i="10"/>
  <c r="M433" i="10"/>
  <c r="R433" i="10"/>
  <c r="Q433" i="10"/>
  <c r="S433" i="10"/>
  <c r="U433" i="10"/>
  <c r="W433" i="10" s="1"/>
  <c r="V433" i="10"/>
  <c r="X433" i="10"/>
  <c r="Y433" i="10"/>
  <c r="Z433" i="10" s="1"/>
  <c r="AD433" i="10"/>
  <c r="AE433" i="10" s="1"/>
  <c r="AI433" i="10"/>
  <c r="AK433" i="10"/>
  <c r="M434" i="10"/>
  <c r="R434" i="10"/>
  <c r="Q434" i="10"/>
  <c r="S434" i="10"/>
  <c r="U434" i="10"/>
  <c r="W434" i="10" s="1"/>
  <c r="V434" i="10"/>
  <c r="X434" i="10"/>
  <c r="AD434" i="10"/>
  <c r="AE434" i="10" s="1"/>
  <c r="AI434" i="10"/>
  <c r="AK434" i="10"/>
  <c r="M435" i="10"/>
  <c r="R435" i="10"/>
  <c r="Q435" i="10"/>
  <c r="S435" i="10"/>
  <c r="U435" i="10"/>
  <c r="W435" i="10" s="1"/>
  <c r="V435" i="10"/>
  <c r="X435" i="10"/>
  <c r="AD435" i="10"/>
  <c r="AE435" i="10" s="1"/>
  <c r="AI435" i="10"/>
  <c r="AK435" i="10"/>
  <c r="M436" i="10"/>
  <c r="R436" i="10"/>
  <c r="Q436" i="10"/>
  <c r="S436" i="10"/>
  <c r="U436" i="10"/>
  <c r="V436" i="10"/>
  <c r="X436" i="10"/>
  <c r="AD436" i="10"/>
  <c r="AE436" i="10" s="1"/>
  <c r="AI436" i="10"/>
  <c r="AK436" i="10"/>
  <c r="M437" i="10"/>
  <c r="R437" i="10"/>
  <c r="Q437" i="10"/>
  <c r="S437" i="10"/>
  <c r="U437" i="10"/>
  <c r="W437" i="10" s="1"/>
  <c r="V437" i="10"/>
  <c r="X437" i="10"/>
  <c r="Y437" i="10"/>
  <c r="Z437" i="10" s="1"/>
  <c r="AD437" i="10"/>
  <c r="AE437" i="10" s="1"/>
  <c r="AI437" i="10"/>
  <c r="AK437" i="10"/>
  <c r="M438" i="10"/>
  <c r="R438" i="10"/>
  <c r="Q438" i="10"/>
  <c r="S438" i="10"/>
  <c r="U438" i="10"/>
  <c r="W438" i="10" s="1"/>
  <c r="V438" i="10"/>
  <c r="X438" i="10"/>
  <c r="AD438" i="10"/>
  <c r="AE438" i="10" s="1"/>
  <c r="AI438" i="10"/>
  <c r="AK438" i="10"/>
  <c r="M439" i="10"/>
  <c r="R439" i="10"/>
  <c r="Q439" i="10"/>
  <c r="S439" i="10"/>
  <c r="U439" i="10"/>
  <c r="W439" i="10" s="1"/>
  <c r="V439" i="10"/>
  <c r="X439" i="10"/>
  <c r="AD439" i="10"/>
  <c r="AE439" i="10" s="1"/>
  <c r="AI439" i="10"/>
  <c r="AK439" i="10"/>
  <c r="M440" i="10"/>
  <c r="R440" i="10"/>
  <c r="Q440" i="10"/>
  <c r="S440" i="10"/>
  <c r="U440" i="10"/>
  <c r="V440" i="10"/>
  <c r="X440" i="10"/>
  <c r="AD440" i="10"/>
  <c r="AE440" i="10" s="1"/>
  <c r="AI440" i="10"/>
  <c r="AK440" i="10"/>
  <c r="M441" i="10"/>
  <c r="R441" i="10"/>
  <c r="Q441" i="10"/>
  <c r="S441" i="10"/>
  <c r="U441" i="10"/>
  <c r="W441" i="10" s="1"/>
  <c r="V441" i="10"/>
  <c r="X441" i="10"/>
  <c r="Y441" i="10"/>
  <c r="Z441" i="10" s="1"/>
  <c r="AD441" i="10"/>
  <c r="AE441" i="10" s="1"/>
  <c r="AI441" i="10"/>
  <c r="AK441" i="10"/>
  <c r="M442" i="10"/>
  <c r="R442" i="10"/>
  <c r="Q442" i="10"/>
  <c r="S442" i="10"/>
  <c r="U442" i="10"/>
  <c r="W442" i="10" s="1"/>
  <c r="V442" i="10"/>
  <c r="X442" i="10"/>
  <c r="AD442" i="10"/>
  <c r="AE442" i="10" s="1"/>
  <c r="AI442" i="10"/>
  <c r="AK442" i="10"/>
  <c r="M443" i="10"/>
  <c r="R443" i="10"/>
  <c r="Q443" i="10"/>
  <c r="S443" i="10"/>
  <c r="U443" i="10"/>
  <c r="W443" i="10" s="1"/>
  <c r="V443" i="10"/>
  <c r="X443" i="10"/>
  <c r="AD443" i="10"/>
  <c r="AE443" i="10" s="1"/>
  <c r="AI443" i="10"/>
  <c r="AK443" i="10"/>
  <c r="M444" i="10"/>
  <c r="R444" i="10"/>
  <c r="Q444" i="10"/>
  <c r="S444" i="10"/>
  <c r="U444" i="10"/>
  <c r="V444" i="10"/>
  <c r="X444" i="10"/>
  <c r="AD444" i="10"/>
  <c r="AE444" i="10" s="1"/>
  <c r="AI444" i="10"/>
  <c r="AK444" i="10"/>
  <c r="M445" i="10"/>
  <c r="R445" i="10"/>
  <c r="Q445" i="10"/>
  <c r="S445" i="10"/>
  <c r="U445" i="10"/>
  <c r="W445" i="10" s="1"/>
  <c r="V445" i="10"/>
  <c r="X445" i="10"/>
  <c r="Y445" i="10"/>
  <c r="Z445" i="10" s="1"/>
  <c r="AD445" i="10"/>
  <c r="AE445" i="10" s="1"/>
  <c r="AI445" i="10"/>
  <c r="AK445" i="10"/>
  <c r="M446" i="10"/>
  <c r="R446" i="10"/>
  <c r="Q446" i="10"/>
  <c r="S446" i="10"/>
  <c r="U446" i="10"/>
  <c r="W446" i="10" s="1"/>
  <c r="V446" i="10"/>
  <c r="X446" i="10"/>
  <c r="AD446" i="10"/>
  <c r="AE446" i="10" s="1"/>
  <c r="AI446" i="10"/>
  <c r="AK446" i="10"/>
  <c r="M447" i="10"/>
  <c r="R447" i="10"/>
  <c r="Q447" i="10"/>
  <c r="S447" i="10"/>
  <c r="U447" i="10"/>
  <c r="W447" i="10" s="1"/>
  <c r="V447" i="10"/>
  <c r="X447" i="10"/>
  <c r="AD447" i="10"/>
  <c r="AE447" i="10" s="1"/>
  <c r="AI447" i="10"/>
  <c r="AK447" i="10"/>
  <c r="M448" i="10"/>
  <c r="R448" i="10"/>
  <c r="Q448" i="10"/>
  <c r="S448" i="10"/>
  <c r="U448" i="10"/>
  <c r="V448" i="10"/>
  <c r="X448" i="10"/>
  <c r="AD448" i="10"/>
  <c r="AE448" i="10" s="1"/>
  <c r="AI448" i="10"/>
  <c r="AK448" i="10"/>
  <c r="M449" i="10"/>
  <c r="R449" i="10"/>
  <c r="Q449" i="10"/>
  <c r="S449" i="10"/>
  <c r="U449" i="10"/>
  <c r="W449" i="10" s="1"/>
  <c r="V449" i="10"/>
  <c r="X449" i="10"/>
  <c r="Y449" i="10"/>
  <c r="Z449" i="10" s="1"/>
  <c r="AD449" i="10"/>
  <c r="AE449" i="10" s="1"/>
  <c r="AI449" i="10"/>
  <c r="AK449" i="10"/>
  <c r="M450" i="10"/>
  <c r="R450" i="10"/>
  <c r="Q450" i="10"/>
  <c r="S450" i="10"/>
  <c r="U450" i="10"/>
  <c r="W450" i="10" s="1"/>
  <c r="V450" i="10"/>
  <c r="X450" i="10"/>
  <c r="AD450" i="10"/>
  <c r="AE450" i="10" s="1"/>
  <c r="AI450" i="10"/>
  <c r="AK450" i="10"/>
  <c r="M451" i="10"/>
  <c r="R451" i="10"/>
  <c r="Q451" i="10"/>
  <c r="S451" i="10"/>
  <c r="U451" i="10"/>
  <c r="W451" i="10" s="1"/>
  <c r="V451" i="10"/>
  <c r="X451" i="10"/>
  <c r="AD451" i="10"/>
  <c r="AE451" i="10" s="1"/>
  <c r="AI451" i="10"/>
  <c r="AK451" i="10"/>
  <c r="M452" i="10"/>
  <c r="R452" i="10"/>
  <c r="Q452" i="10"/>
  <c r="S452" i="10"/>
  <c r="U452" i="10"/>
  <c r="V452" i="10"/>
  <c r="X452" i="10"/>
  <c r="AD452" i="10"/>
  <c r="AE452" i="10" s="1"/>
  <c r="AI452" i="10"/>
  <c r="AK452" i="10"/>
  <c r="M453" i="10"/>
  <c r="R453" i="10"/>
  <c r="Q453" i="10"/>
  <c r="S453" i="10"/>
  <c r="U453" i="10"/>
  <c r="W453" i="10" s="1"/>
  <c r="V453" i="10"/>
  <c r="X453" i="10"/>
  <c r="Y453" i="10"/>
  <c r="Z453" i="10" s="1"/>
  <c r="AD453" i="10"/>
  <c r="AE453" i="10" s="1"/>
  <c r="AI453" i="10"/>
  <c r="AK453" i="10"/>
  <c r="M454" i="10"/>
  <c r="R454" i="10"/>
  <c r="Q454" i="10"/>
  <c r="S454" i="10"/>
  <c r="U454" i="10"/>
  <c r="W454" i="10" s="1"/>
  <c r="V454" i="10"/>
  <c r="X454" i="10"/>
  <c r="AD454" i="10"/>
  <c r="AE454" i="10" s="1"/>
  <c r="AI454" i="10"/>
  <c r="AK454" i="10"/>
  <c r="M455" i="10"/>
  <c r="R455" i="10"/>
  <c r="Q455" i="10"/>
  <c r="S455" i="10"/>
  <c r="U455" i="10"/>
  <c r="W455" i="10" s="1"/>
  <c r="V455" i="10"/>
  <c r="X455" i="10"/>
  <c r="AD455" i="10"/>
  <c r="AE455" i="10" s="1"/>
  <c r="AI455" i="10"/>
  <c r="AK455" i="10"/>
  <c r="M456" i="10"/>
  <c r="R456" i="10"/>
  <c r="Q456" i="10"/>
  <c r="S456" i="10"/>
  <c r="U456" i="10"/>
  <c r="V456" i="10"/>
  <c r="X456" i="10"/>
  <c r="AD456" i="10"/>
  <c r="AE456" i="10" s="1"/>
  <c r="AI456" i="10"/>
  <c r="AK456" i="10"/>
  <c r="M457" i="10"/>
  <c r="R457" i="10"/>
  <c r="Q457" i="10"/>
  <c r="S457" i="10"/>
  <c r="U457" i="10"/>
  <c r="W457" i="10" s="1"/>
  <c r="V457" i="10"/>
  <c r="X457" i="10"/>
  <c r="Y457" i="10"/>
  <c r="Z457" i="10" s="1"/>
  <c r="AD457" i="10"/>
  <c r="AE457" i="10" s="1"/>
  <c r="AI457" i="10"/>
  <c r="AK457" i="10"/>
  <c r="M458" i="10"/>
  <c r="R458" i="10"/>
  <c r="Q458" i="10"/>
  <c r="S458" i="10"/>
  <c r="U458" i="10"/>
  <c r="W458" i="10" s="1"/>
  <c r="V458" i="10"/>
  <c r="X458" i="10"/>
  <c r="AD458" i="10"/>
  <c r="AE458" i="10" s="1"/>
  <c r="AI458" i="10"/>
  <c r="AK458" i="10"/>
  <c r="M459" i="10"/>
  <c r="R459" i="10"/>
  <c r="Q459" i="10"/>
  <c r="S459" i="10"/>
  <c r="U459" i="10"/>
  <c r="W459" i="10" s="1"/>
  <c r="V459" i="10"/>
  <c r="X459" i="10"/>
  <c r="AD459" i="10"/>
  <c r="AE459" i="10" s="1"/>
  <c r="AI459" i="10"/>
  <c r="AK459" i="10"/>
  <c r="M460" i="10"/>
  <c r="R460" i="10"/>
  <c r="Q460" i="10"/>
  <c r="S460" i="10"/>
  <c r="U460" i="10"/>
  <c r="V460" i="10"/>
  <c r="X460" i="10"/>
  <c r="AD460" i="10"/>
  <c r="AE460" i="10" s="1"/>
  <c r="AI460" i="10"/>
  <c r="AK460" i="10"/>
  <c r="M461" i="10"/>
  <c r="R461" i="10"/>
  <c r="Q461" i="10"/>
  <c r="S461" i="10"/>
  <c r="U461" i="10"/>
  <c r="W461" i="10" s="1"/>
  <c r="V461" i="10"/>
  <c r="X461" i="10"/>
  <c r="Y461" i="10"/>
  <c r="Z461" i="10" s="1"/>
  <c r="AD461" i="10"/>
  <c r="AE461" i="10" s="1"/>
  <c r="AI461" i="10"/>
  <c r="AK461" i="10"/>
  <c r="M462" i="10"/>
  <c r="R462" i="10"/>
  <c r="Q462" i="10"/>
  <c r="S462" i="10"/>
  <c r="U462" i="10"/>
  <c r="W462" i="10" s="1"/>
  <c r="V462" i="10"/>
  <c r="X462" i="10"/>
  <c r="AD462" i="10"/>
  <c r="AE462" i="10" s="1"/>
  <c r="AI462" i="10"/>
  <c r="AK462" i="10"/>
  <c r="M463" i="10"/>
  <c r="R463" i="10"/>
  <c r="Q463" i="10"/>
  <c r="S463" i="10"/>
  <c r="U463" i="10"/>
  <c r="W463" i="10" s="1"/>
  <c r="V463" i="10"/>
  <c r="X463" i="10"/>
  <c r="AD463" i="10"/>
  <c r="AE463" i="10" s="1"/>
  <c r="AI463" i="10"/>
  <c r="AK463" i="10"/>
  <c r="M464" i="10"/>
  <c r="R464" i="10"/>
  <c r="Q464" i="10"/>
  <c r="S464" i="10"/>
  <c r="U464" i="10"/>
  <c r="V464" i="10"/>
  <c r="X464" i="10"/>
  <c r="AD464" i="10"/>
  <c r="AE464" i="10" s="1"/>
  <c r="AI464" i="10"/>
  <c r="AK464" i="10"/>
  <c r="M465" i="10"/>
  <c r="R465" i="10"/>
  <c r="Q465" i="10"/>
  <c r="S465" i="10"/>
  <c r="U465" i="10"/>
  <c r="W465" i="10" s="1"/>
  <c r="V465" i="10"/>
  <c r="X465" i="10"/>
  <c r="Y465" i="10"/>
  <c r="Z465" i="10" s="1"/>
  <c r="AD465" i="10"/>
  <c r="AE465" i="10" s="1"/>
  <c r="AI465" i="10"/>
  <c r="AK465" i="10"/>
  <c r="M466" i="10"/>
  <c r="R466" i="10"/>
  <c r="Q466" i="10"/>
  <c r="S466" i="10"/>
  <c r="U466" i="10"/>
  <c r="W466" i="10" s="1"/>
  <c r="V466" i="10"/>
  <c r="X466" i="10"/>
  <c r="Y466" i="10"/>
  <c r="Z466" i="10" s="1"/>
  <c r="AD466" i="10"/>
  <c r="AE466" i="10" s="1"/>
  <c r="AI466" i="10"/>
  <c r="AK466" i="10"/>
  <c r="M467" i="10"/>
  <c r="R467" i="10"/>
  <c r="Q467" i="10"/>
  <c r="S467" i="10"/>
  <c r="U467" i="10"/>
  <c r="W467" i="10" s="1"/>
  <c r="V467" i="10"/>
  <c r="X467" i="10"/>
  <c r="AD467" i="10"/>
  <c r="AE467" i="10" s="1"/>
  <c r="AI467" i="10"/>
  <c r="AK467" i="10"/>
  <c r="M468" i="10"/>
  <c r="R468" i="10"/>
  <c r="Q468" i="10"/>
  <c r="S468" i="10"/>
  <c r="U468" i="10"/>
  <c r="V468" i="10"/>
  <c r="X468" i="10"/>
  <c r="AD468" i="10"/>
  <c r="AE468" i="10" s="1"/>
  <c r="AI468" i="10"/>
  <c r="AK468" i="10"/>
  <c r="M469" i="10"/>
  <c r="R469" i="10"/>
  <c r="Q469" i="10"/>
  <c r="S469" i="10"/>
  <c r="U469" i="10"/>
  <c r="W469" i="10" s="1"/>
  <c r="V469" i="10"/>
  <c r="X469" i="10"/>
  <c r="Y469" i="10"/>
  <c r="Z469" i="10" s="1"/>
  <c r="AD469" i="10"/>
  <c r="AE469" i="10" s="1"/>
  <c r="AI469" i="10"/>
  <c r="AK469" i="10"/>
  <c r="M470" i="10"/>
  <c r="R470" i="10"/>
  <c r="Q470" i="10"/>
  <c r="S470" i="10"/>
  <c r="U470" i="10"/>
  <c r="W470" i="10" s="1"/>
  <c r="V470" i="10"/>
  <c r="X470" i="10"/>
  <c r="Y470" i="10"/>
  <c r="Z470" i="10" s="1"/>
  <c r="AD470" i="10"/>
  <c r="AE470" i="10" s="1"/>
  <c r="AI470" i="10"/>
  <c r="AK470" i="10"/>
  <c r="M471" i="10"/>
  <c r="R471" i="10"/>
  <c r="Q471" i="10"/>
  <c r="S471" i="10"/>
  <c r="U471" i="10"/>
  <c r="W471" i="10" s="1"/>
  <c r="V471" i="10"/>
  <c r="X471" i="10"/>
  <c r="AD471" i="10"/>
  <c r="AE471" i="10" s="1"/>
  <c r="AI471" i="10"/>
  <c r="AK471" i="10"/>
  <c r="M472" i="10"/>
  <c r="R472" i="10"/>
  <c r="Q472" i="10"/>
  <c r="S472" i="10"/>
  <c r="U472" i="10"/>
  <c r="V472" i="10"/>
  <c r="X472" i="10"/>
  <c r="AD472" i="10"/>
  <c r="AE472" i="10" s="1"/>
  <c r="AI472" i="10"/>
  <c r="AK472" i="10"/>
  <c r="M473" i="10"/>
  <c r="R473" i="10"/>
  <c r="Q473" i="10"/>
  <c r="S473" i="10"/>
  <c r="U473" i="10"/>
  <c r="W473" i="10" s="1"/>
  <c r="V473" i="10"/>
  <c r="X473" i="10"/>
  <c r="Y473" i="10"/>
  <c r="Z473" i="10" s="1"/>
  <c r="AD473" i="10"/>
  <c r="AE473" i="10" s="1"/>
  <c r="AI473" i="10"/>
  <c r="AK473" i="10"/>
  <c r="M474" i="10"/>
  <c r="R474" i="10"/>
  <c r="Q474" i="10"/>
  <c r="S474" i="10"/>
  <c r="U474" i="10"/>
  <c r="W474" i="10" s="1"/>
  <c r="V474" i="10"/>
  <c r="X474" i="10"/>
  <c r="Y474" i="10"/>
  <c r="Z474" i="10" s="1"/>
  <c r="AD474" i="10"/>
  <c r="AE474" i="10" s="1"/>
  <c r="AI474" i="10"/>
  <c r="AK474" i="10"/>
  <c r="M475" i="10"/>
  <c r="R475" i="10"/>
  <c r="Q475" i="10"/>
  <c r="S475" i="10"/>
  <c r="U475" i="10"/>
  <c r="W475" i="10" s="1"/>
  <c r="V475" i="10"/>
  <c r="X475" i="10"/>
  <c r="AD475" i="10"/>
  <c r="AE475" i="10" s="1"/>
  <c r="AI475" i="10"/>
  <c r="AK475" i="10"/>
  <c r="M476" i="10"/>
  <c r="R476" i="10"/>
  <c r="Q476" i="10"/>
  <c r="S476" i="10"/>
  <c r="U476" i="10"/>
  <c r="V476" i="10"/>
  <c r="X476" i="10"/>
  <c r="AD476" i="10"/>
  <c r="AE476" i="10" s="1"/>
  <c r="AI476" i="10"/>
  <c r="AK476" i="10"/>
  <c r="M477" i="10"/>
  <c r="R477" i="10"/>
  <c r="Q477" i="10"/>
  <c r="S477" i="10"/>
  <c r="U477" i="10"/>
  <c r="W477" i="10" s="1"/>
  <c r="V477" i="10"/>
  <c r="X477" i="10"/>
  <c r="Y477" i="10"/>
  <c r="Z477" i="10" s="1"/>
  <c r="AD477" i="10"/>
  <c r="AE477" i="10" s="1"/>
  <c r="AI477" i="10"/>
  <c r="AK477" i="10"/>
  <c r="M478" i="10"/>
  <c r="R478" i="10"/>
  <c r="Q478" i="10"/>
  <c r="S478" i="10"/>
  <c r="U478" i="10"/>
  <c r="W478" i="10" s="1"/>
  <c r="V478" i="10"/>
  <c r="X478" i="10"/>
  <c r="Y478" i="10"/>
  <c r="Z478" i="10" s="1"/>
  <c r="AD478" i="10"/>
  <c r="AE478" i="10" s="1"/>
  <c r="AI478" i="10"/>
  <c r="AK478" i="10"/>
  <c r="M479" i="10"/>
  <c r="R479" i="10"/>
  <c r="Q479" i="10"/>
  <c r="S479" i="10"/>
  <c r="U479" i="10"/>
  <c r="W479" i="10" s="1"/>
  <c r="V479" i="10"/>
  <c r="X479" i="10"/>
  <c r="AD479" i="10"/>
  <c r="AE479" i="10" s="1"/>
  <c r="AI479" i="10"/>
  <c r="AK479" i="10"/>
  <c r="M480" i="10"/>
  <c r="R480" i="10"/>
  <c r="Q480" i="10"/>
  <c r="S480" i="10"/>
  <c r="U480" i="10"/>
  <c r="V480" i="10"/>
  <c r="X480" i="10"/>
  <c r="AD480" i="10"/>
  <c r="AE480" i="10" s="1"/>
  <c r="AI480" i="10"/>
  <c r="AK480" i="10"/>
  <c r="M481" i="10"/>
  <c r="R481" i="10"/>
  <c r="Q481" i="10"/>
  <c r="S481" i="10"/>
  <c r="U481" i="10"/>
  <c r="W481" i="10" s="1"/>
  <c r="V481" i="10"/>
  <c r="X481" i="10"/>
  <c r="Y481" i="10"/>
  <c r="Z481" i="10" s="1"/>
  <c r="AD481" i="10"/>
  <c r="AE481" i="10" s="1"/>
  <c r="AI481" i="10"/>
  <c r="AK481" i="10"/>
  <c r="M482" i="10"/>
  <c r="R482" i="10"/>
  <c r="Q482" i="10"/>
  <c r="S482" i="10"/>
  <c r="U482" i="10"/>
  <c r="W482" i="10" s="1"/>
  <c r="V482" i="10"/>
  <c r="X482" i="10"/>
  <c r="Y482" i="10"/>
  <c r="Z482" i="10" s="1"/>
  <c r="AD482" i="10"/>
  <c r="AE482" i="10" s="1"/>
  <c r="AI482" i="10"/>
  <c r="AK482" i="10"/>
  <c r="M483" i="10"/>
  <c r="R483" i="10"/>
  <c r="Q483" i="10"/>
  <c r="S483" i="10"/>
  <c r="U483" i="10"/>
  <c r="W483" i="10" s="1"/>
  <c r="V483" i="10"/>
  <c r="X483" i="10"/>
  <c r="AD483" i="10"/>
  <c r="AE483" i="10" s="1"/>
  <c r="AI483" i="10"/>
  <c r="AK483" i="10"/>
  <c r="M484" i="10"/>
  <c r="R484" i="10"/>
  <c r="Q484" i="10"/>
  <c r="S484" i="10"/>
  <c r="U484" i="10"/>
  <c r="V484" i="10"/>
  <c r="X484" i="10"/>
  <c r="AD484" i="10"/>
  <c r="AE484" i="10" s="1"/>
  <c r="AI484" i="10"/>
  <c r="AK484" i="10"/>
  <c r="M485" i="10"/>
  <c r="R485" i="10"/>
  <c r="Q485" i="10"/>
  <c r="S485" i="10"/>
  <c r="U485" i="10"/>
  <c r="W485" i="10" s="1"/>
  <c r="V485" i="10"/>
  <c r="X485" i="10"/>
  <c r="Y485" i="10"/>
  <c r="Z485" i="10" s="1"/>
  <c r="AD485" i="10"/>
  <c r="AE485" i="10" s="1"/>
  <c r="AI485" i="10"/>
  <c r="AK485" i="10"/>
  <c r="M486" i="10"/>
  <c r="R486" i="10"/>
  <c r="Q486" i="10"/>
  <c r="S486" i="10"/>
  <c r="U486" i="10"/>
  <c r="W486" i="10" s="1"/>
  <c r="V486" i="10"/>
  <c r="X486" i="10"/>
  <c r="Y486" i="10"/>
  <c r="Z486" i="10" s="1"/>
  <c r="AD486" i="10"/>
  <c r="AE486" i="10" s="1"/>
  <c r="AI486" i="10"/>
  <c r="AK486" i="10"/>
  <c r="M487" i="10"/>
  <c r="R487" i="10"/>
  <c r="Q487" i="10"/>
  <c r="S487" i="10"/>
  <c r="U487" i="10"/>
  <c r="W487" i="10" s="1"/>
  <c r="V487" i="10"/>
  <c r="X487" i="10"/>
  <c r="AD487" i="10"/>
  <c r="AE487" i="10" s="1"/>
  <c r="AI487" i="10"/>
  <c r="AK487" i="10"/>
  <c r="M488" i="10"/>
  <c r="R488" i="10"/>
  <c r="Q488" i="10"/>
  <c r="S488" i="10"/>
  <c r="U488" i="10"/>
  <c r="V488" i="10"/>
  <c r="X488" i="10"/>
  <c r="AD488" i="10"/>
  <c r="AE488" i="10" s="1"/>
  <c r="AI488" i="10"/>
  <c r="AK488" i="10"/>
  <c r="M489" i="10"/>
  <c r="R489" i="10"/>
  <c r="Q489" i="10"/>
  <c r="S489" i="10"/>
  <c r="U489" i="10"/>
  <c r="W489" i="10" s="1"/>
  <c r="V489" i="10"/>
  <c r="X489" i="10"/>
  <c r="Y489" i="10"/>
  <c r="Z489" i="10" s="1"/>
  <c r="AD489" i="10"/>
  <c r="AE489" i="10" s="1"/>
  <c r="AI489" i="10"/>
  <c r="AK489" i="10"/>
  <c r="M490" i="10"/>
  <c r="R490" i="10"/>
  <c r="Q490" i="10"/>
  <c r="S490" i="10"/>
  <c r="U490" i="10"/>
  <c r="W490" i="10" s="1"/>
  <c r="V490" i="10"/>
  <c r="X490" i="10"/>
  <c r="Y490" i="10"/>
  <c r="Z490" i="10" s="1"/>
  <c r="AD490" i="10"/>
  <c r="AE490" i="10" s="1"/>
  <c r="AI490" i="10"/>
  <c r="AK490" i="10"/>
  <c r="M491" i="10"/>
  <c r="R491" i="10"/>
  <c r="Q491" i="10"/>
  <c r="S491" i="10"/>
  <c r="U491" i="10"/>
  <c r="W491" i="10" s="1"/>
  <c r="V491" i="10"/>
  <c r="X491" i="10"/>
  <c r="AD491" i="10"/>
  <c r="AE491" i="10" s="1"/>
  <c r="AI491" i="10"/>
  <c r="AK491" i="10"/>
  <c r="M492" i="10"/>
  <c r="R492" i="10"/>
  <c r="Q492" i="10"/>
  <c r="S492" i="10"/>
  <c r="U492" i="10"/>
  <c r="V492" i="10"/>
  <c r="X492" i="10"/>
  <c r="AD492" i="10"/>
  <c r="AE492" i="10" s="1"/>
  <c r="AI492" i="10"/>
  <c r="AK492" i="10"/>
  <c r="M493" i="10"/>
  <c r="R493" i="10"/>
  <c r="Q493" i="10"/>
  <c r="S493" i="10"/>
  <c r="U493" i="10"/>
  <c r="W493" i="10" s="1"/>
  <c r="V493" i="10"/>
  <c r="X493" i="10"/>
  <c r="Y493" i="10"/>
  <c r="Z493" i="10" s="1"/>
  <c r="AD493" i="10"/>
  <c r="AE493" i="10" s="1"/>
  <c r="AI493" i="10"/>
  <c r="AK493" i="10"/>
  <c r="M494" i="10"/>
  <c r="R494" i="10"/>
  <c r="Q494" i="10"/>
  <c r="S494" i="10"/>
  <c r="U494" i="10"/>
  <c r="W494" i="10" s="1"/>
  <c r="V494" i="10"/>
  <c r="X494" i="10"/>
  <c r="Y494" i="10"/>
  <c r="Z494" i="10" s="1"/>
  <c r="AD494" i="10"/>
  <c r="AE494" i="10" s="1"/>
  <c r="AI494" i="10"/>
  <c r="AK494" i="10"/>
  <c r="M495" i="10"/>
  <c r="R495" i="10"/>
  <c r="Q495" i="10"/>
  <c r="S495" i="10"/>
  <c r="U495" i="10"/>
  <c r="W495" i="10" s="1"/>
  <c r="V495" i="10"/>
  <c r="X495" i="10"/>
  <c r="AD495" i="10"/>
  <c r="AE495" i="10" s="1"/>
  <c r="AI495" i="10"/>
  <c r="AK495" i="10"/>
  <c r="M496" i="10"/>
  <c r="R496" i="10"/>
  <c r="Q496" i="10"/>
  <c r="S496" i="10"/>
  <c r="U496" i="10"/>
  <c r="V496" i="10"/>
  <c r="X496" i="10"/>
  <c r="AD496" i="10"/>
  <c r="AE496" i="10" s="1"/>
  <c r="AI496" i="10"/>
  <c r="AK496" i="10"/>
  <c r="M497" i="10"/>
  <c r="R497" i="10"/>
  <c r="Q497" i="10"/>
  <c r="S497" i="10"/>
  <c r="U497" i="10"/>
  <c r="W497" i="10" s="1"/>
  <c r="V497" i="10"/>
  <c r="X497" i="10"/>
  <c r="Y497" i="10"/>
  <c r="Z497" i="10" s="1"/>
  <c r="AD497" i="10"/>
  <c r="AE497" i="10" s="1"/>
  <c r="AI497" i="10"/>
  <c r="AK497" i="10"/>
  <c r="M498" i="10"/>
  <c r="R498" i="10"/>
  <c r="Q498" i="10"/>
  <c r="S498" i="10"/>
  <c r="U498" i="10"/>
  <c r="W498" i="10" s="1"/>
  <c r="V498" i="10"/>
  <c r="X498" i="10"/>
  <c r="Y498" i="10"/>
  <c r="Z498" i="10" s="1"/>
  <c r="AD498" i="10"/>
  <c r="AE498" i="10" s="1"/>
  <c r="AI498" i="10"/>
  <c r="AK498" i="10"/>
  <c r="M499" i="10"/>
  <c r="R499" i="10"/>
  <c r="Q499" i="10"/>
  <c r="S499" i="10"/>
  <c r="U499" i="10"/>
  <c r="W499" i="10" s="1"/>
  <c r="V499" i="10"/>
  <c r="X499" i="10"/>
  <c r="AD499" i="10"/>
  <c r="AE499" i="10" s="1"/>
  <c r="AI499" i="10"/>
  <c r="AK499" i="10"/>
  <c r="M500" i="10"/>
  <c r="Q500" i="10"/>
  <c r="R500" i="10"/>
  <c r="S500" i="10"/>
  <c r="U500" i="10"/>
  <c r="V500" i="10"/>
  <c r="W500" i="10"/>
  <c r="X500" i="10"/>
  <c r="Y500" i="10"/>
  <c r="Z500" i="10" s="1"/>
  <c r="AD500" i="10"/>
  <c r="AE500" i="10" s="1"/>
  <c r="AI500" i="10"/>
  <c r="AK500" i="10"/>
  <c r="M501" i="10"/>
  <c r="R501" i="10"/>
  <c r="Q501" i="10"/>
  <c r="S501" i="10"/>
  <c r="U501" i="10"/>
  <c r="W501" i="10" s="1"/>
  <c r="V501" i="10"/>
  <c r="X501" i="10"/>
  <c r="Y501" i="10"/>
  <c r="Z501" i="10" s="1"/>
  <c r="AD501" i="10"/>
  <c r="AE501" i="10" s="1"/>
  <c r="AI501" i="10"/>
  <c r="AK501" i="10"/>
  <c r="M502" i="10"/>
  <c r="R502" i="10"/>
  <c r="Q502" i="10"/>
  <c r="S502" i="10"/>
  <c r="U502" i="10"/>
  <c r="W502" i="10" s="1"/>
  <c r="V502" i="10"/>
  <c r="X502" i="10"/>
  <c r="Y502" i="10"/>
  <c r="Z502" i="10" s="1"/>
  <c r="AD502" i="10"/>
  <c r="AE502" i="10" s="1"/>
  <c r="AI502" i="10"/>
  <c r="AK502" i="10"/>
  <c r="M503" i="10"/>
  <c r="Q503" i="10"/>
  <c r="R503" i="10"/>
  <c r="S503" i="10"/>
  <c r="U503" i="10"/>
  <c r="V503" i="10"/>
  <c r="W503" i="10"/>
  <c r="X503" i="10"/>
  <c r="Y503" i="10"/>
  <c r="Z503" i="10" s="1"/>
  <c r="AD503" i="10"/>
  <c r="AE503" i="10" s="1"/>
  <c r="AI503" i="10"/>
  <c r="AK503" i="10"/>
  <c r="M504" i="10"/>
  <c r="Q504" i="10"/>
  <c r="R504" i="10"/>
  <c r="S504" i="10"/>
  <c r="U504" i="10"/>
  <c r="V504" i="10"/>
  <c r="W504" i="10"/>
  <c r="X504" i="10"/>
  <c r="Y504" i="10"/>
  <c r="Z504" i="10" s="1"/>
  <c r="AD504" i="10"/>
  <c r="AE504" i="10" s="1"/>
  <c r="AI504" i="10"/>
  <c r="AK504" i="10"/>
  <c r="M505" i="10"/>
  <c r="R505" i="10"/>
  <c r="Q505" i="10"/>
  <c r="S505" i="10"/>
  <c r="U505" i="10"/>
  <c r="W505" i="10" s="1"/>
  <c r="V505" i="10"/>
  <c r="X505" i="10"/>
  <c r="Y505" i="10"/>
  <c r="Z505" i="10" s="1"/>
  <c r="AD505" i="10"/>
  <c r="AE505" i="10" s="1"/>
  <c r="AI505" i="10"/>
  <c r="AK505" i="10"/>
  <c r="M506" i="10"/>
  <c r="R506" i="10"/>
  <c r="Q506" i="10"/>
  <c r="S506" i="10"/>
  <c r="U506" i="10"/>
  <c r="W506" i="10" s="1"/>
  <c r="V506" i="10"/>
  <c r="X506" i="10"/>
  <c r="Y506" i="10"/>
  <c r="Z506" i="10" s="1"/>
  <c r="AD506" i="10"/>
  <c r="AE506" i="10" s="1"/>
  <c r="AI506" i="10"/>
  <c r="AK506" i="10"/>
  <c r="M507" i="10"/>
  <c r="Q507" i="10"/>
  <c r="R507" i="10"/>
  <c r="S507" i="10"/>
  <c r="U507" i="10"/>
  <c r="V507" i="10"/>
  <c r="W507" i="10"/>
  <c r="X507" i="10"/>
  <c r="Y507" i="10"/>
  <c r="Z507" i="10" s="1"/>
  <c r="AD507" i="10"/>
  <c r="AE507" i="10" s="1"/>
  <c r="AI507" i="10"/>
  <c r="AK507" i="10"/>
  <c r="M508" i="10"/>
  <c r="Q508" i="10"/>
  <c r="R508" i="10"/>
  <c r="S508" i="10"/>
  <c r="U508" i="10"/>
  <c r="V508" i="10"/>
  <c r="W508" i="10"/>
  <c r="X508" i="10"/>
  <c r="Y508" i="10"/>
  <c r="Z508" i="10" s="1"/>
  <c r="AD508" i="10"/>
  <c r="AE508" i="10" s="1"/>
  <c r="AI508" i="10"/>
  <c r="AK508" i="10"/>
  <c r="M509" i="10"/>
  <c r="R509" i="10"/>
  <c r="Q509" i="10"/>
  <c r="S509" i="10"/>
  <c r="U509" i="10"/>
  <c r="W509" i="10" s="1"/>
  <c r="V509" i="10"/>
  <c r="X509" i="10"/>
  <c r="Y509" i="10"/>
  <c r="Z509" i="10" s="1"/>
  <c r="AD509" i="10"/>
  <c r="AE509" i="10" s="1"/>
  <c r="AI509" i="10"/>
  <c r="AK509" i="10"/>
  <c r="M510" i="10"/>
  <c r="R510" i="10"/>
  <c r="Q510" i="10"/>
  <c r="S510" i="10"/>
  <c r="U510" i="10"/>
  <c r="W510" i="10" s="1"/>
  <c r="V510" i="10"/>
  <c r="X510" i="10"/>
  <c r="Y510" i="10"/>
  <c r="Z510" i="10" s="1"/>
  <c r="AD510" i="10"/>
  <c r="AE510" i="10" s="1"/>
  <c r="AI510" i="10"/>
  <c r="AK510" i="10"/>
  <c r="M511" i="10"/>
  <c r="Q511" i="10"/>
  <c r="R511" i="10"/>
  <c r="S511" i="10"/>
  <c r="U511" i="10"/>
  <c r="V511" i="10"/>
  <c r="W511" i="10"/>
  <c r="X511" i="10"/>
  <c r="Y511" i="10"/>
  <c r="Z511" i="10" s="1"/>
  <c r="AD511" i="10"/>
  <c r="AE511" i="10" s="1"/>
  <c r="AI511" i="10"/>
  <c r="AK511" i="10"/>
  <c r="M512" i="10"/>
  <c r="Q512" i="10"/>
  <c r="R512" i="10"/>
  <c r="S512" i="10"/>
  <c r="U512" i="10"/>
  <c r="V512" i="10"/>
  <c r="W512" i="10"/>
  <c r="X512" i="10"/>
  <c r="Y512" i="10"/>
  <c r="Z512" i="10" s="1"/>
  <c r="AD512" i="10"/>
  <c r="AE512" i="10" s="1"/>
  <c r="AI512" i="10"/>
  <c r="AK512" i="10"/>
  <c r="M513" i="10"/>
  <c r="R513" i="10"/>
  <c r="Q513" i="10"/>
  <c r="S513" i="10"/>
  <c r="U513" i="10"/>
  <c r="W513" i="10" s="1"/>
  <c r="V513" i="10"/>
  <c r="X513" i="10"/>
  <c r="Y513" i="10"/>
  <c r="Z513" i="10" s="1"/>
  <c r="AD513" i="10"/>
  <c r="AE513" i="10" s="1"/>
  <c r="AI513" i="10"/>
  <c r="AK513" i="10"/>
  <c r="M514" i="10"/>
  <c r="R514" i="10"/>
  <c r="Q514" i="10"/>
  <c r="S514" i="10"/>
  <c r="U514" i="10"/>
  <c r="W514" i="10" s="1"/>
  <c r="V514" i="10"/>
  <c r="X514" i="10"/>
  <c r="Y514" i="10"/>
  <c r="Z514" i="10" s="1"/>
  <c r="AD514" i="10"/>
  <c r="AE514" i="10" s="1"/>
  <c r="AI514" i="10"/>
  <c r="AK514" i="10"/>
  <c r="M515" i="10"/>
  <c r="Q515" i="10"/>
  <c r="R515" i="10"/>
  <c r="S515" i="10"/>
  <c r="U515" i="10"/>
  <c r="V515" i="10"/>
  <c r="W515" i="10"/>
  <c r="X515" i="10"/>
  <c r="Y515" i="10"/>
  <c r="Z515" i="10" s="1"/>
  <c r="AD515" i="10"/>
  <c r="AE515" i="10" s="1"/>
  <c r="AI515" i="10"/>
  <c r="AK515" i="10"/>
  <c r="M516" i="10"/>
  <c r="Q516" i="10"/>
  <c r="R516" i="10"/>
  <c r="S516" i="10"/>
  <c r="U516" i="10"/>
  <c r="V516" i="10"/>
  <c r="W516" i="10"/>
  <c r="X516" i="10"/>
  <c r="Y516" i="10"/>
  <c r="Z516" i="10" s="1"/>
  <c r="AD516" i="10"/>
  <c r="AE516" i="10" s="1"/>
  <c r="AI516" i="10"/>
  <c r="AK516" i="10"/>
  <c r="M517" i="10"/>
  <c r="R517" i="10"/>
  <c r="Q517" i="10"/>
  <c r="S517" i="10"/>
  <c r="U517" i="10"/>
  <c r="W517" i="10" s="1"/>
  <c r="V517" i="10"/>
  <c r="X517" i="10"/>
  <c r="Y517" i="10"/>
  <c r="Z517" i="10" s="1"/>
  <c r="AD517" i="10"/>
  <c r="AE517" i="10" s="1"/>
  <c r="AI517" i="10"/>
  <c r="AK517" i="10"/>
  <c r="M518" i="10"/>
  <c r="R518" i="10"/>
  <c r="Q518" i="10"/>
  <c r="S518" i="10"/>
  <c r="U518" i="10"/>
  <c r="W518" i="10" s="1"/>
  <c r="V518" i="10"/>
  <c r="X518" i="10"/>
  <c r="Y518" i="10"/>
  <c r="Z518" i="10" s="1"/>
  <c r="AD518" i="10"/>
  <c r="AE518" i="10" s="1"/>
  <c r="AI518" i="10"/>
  <c r="AK518" i="10"/>
  <c r="M519" i="10"/>
  <c r="Q519" i="10"/>
  <c r="R519" i="10"/>
  <c r="S519" i="10"/>
  <c r="U519" i="10"/>
  <c r="V519" i="10"/>
  <c r="W519" i="10"/>
  <c r="X519" i="10"/>
  <c r="Y519" i="10"/>
  <c r="Z519" i="10" s="1"/>
  <c r="AD519" i="10"/>
  <c r="AE519" i="10" s="1"/>
  <c r="AI519" i="10"/>
  <c r="AK519" i="10"/>
  <c r="M520" i="10"/>
  <c r="Q520" i="10"/>
  <c r="R520" i="10"/>
  <c r="S520" i="10"/>
  <c r="U520" i="10"/>
  <c r="V520" i="10"/>
  <c r="W520" i="10"/>
  <c r="X520" i="10"/>
  <c r="Y520" i="10"/>
  <c r="Z520" i="10" s="1"/>
  <c r="AD520" i="10"/>
  <c r="AE520" i="10" s="1"/>
  <c r="AI520" i="10"/>
  <c r="AK520" i="10"/>
  <c r="M521" i="10"/>
  <c r="R521" i="10"/>
  <c r="Q521" i="10"/>
  <c r="S521" i="10"/>
  <c r="U521" i="10"/>
  <c r="W521" i="10" s="1"/>
  <c r="V521" i="10"/>
  <c r="X521" i="10"/>
  <c r="Y521" i="10"/>
  <c r="Z521" i="10" s="1"/>
  <c r="AD521" i="10"/>
  <c r="AE521" i="10" s="1"/>
  <c r="AI521" i="10"/>
  <c r="AK521" i="10"/>
  <c r="M522" i="10"/>
  <c r="R522" i="10"/>
  <c r="Q522" i="10"/>
  <c r="S522" i="10"/>
  <c r="U522" i="10"/>
  <c r="W522" i="10" s="1"/>
  <c r="V522" i="10"/>
  <c r="X522" i="10"/>
  <c r="Y522" i="10"/>
  <c r="Z522" i="10" s="1"/>
  <c r="AD522" i="10"/>
  <c r="AE522" i="10" s="1"/>
  <c r="AI522" i="10"/>
  <c r="AK522" i="10"/>
  <c r="M523" i="10"/>
  <c r="Q523" i="10"/>
  <c r="R523" i="10"/>
  <c r="S523" i="10"/>
  <c r="U523" i="10"/>
  <c r="V523" i="10"/>
  <c r="W523" i="10"/>
  <c r="X523" i="10"/>
  <c r="Y523" i="10"/>
  <c r="Z523" i="10" s="1"/>
  <c r="AD523" i="10"/>
  <c r="AE523" i="10" s="1"/>
  <c r="AI523" i="10"/>
  <c r="AK523" i="10"/>
  <c r="M524" i="10"/>
  <c r="Q524" i="10"/>
  <c r="R524" i="10"/>
  <c r="S524" i="10"/>
  <c r="U524" i="10"/>
  <c r="V524" i="10"/>
  <c r="W524" i="10"/>
  <c r="X524" i="10"/>
  <c r="Y524" i="10"/>
  <c r="Z524" i="10" s="1"/>
  <c r="AD524" i="10"/>
  <c r="AE524" i="10" s="1"/>
  <c r="AI524" i="10"/>
  <c r="AK524" i="10"/>
  <c r="M525" i="10"/>
  <c r="R525" i="10"/>
  <c r="Q525" i="10"/>
  <c r="S525" i="10"/>
  <c r="U525" i="10"/>
  <c r="W525" i="10" s="1"/>
  <c r="V525" i="10"/>
  <c r="X525" i="10"/>
  <c r="Y525" i="10"/>
  <c r="Z525" i="10" s="1"/>
  <c r="AD525" i="10"/>
  <c r="AE525" i="10" s="1"/>
  <c r="AI525" i="10"/>
  <c r="AK525" i="10"/>
  <c r="M526" i="10"/>
  <c r="R526" i="10"/>
  <c r="Q526" i="10"/>
  <c r="S526" i="10"/>
  <c r="U526" i="10"/>
  <c r="W526" i="10" s="1"/>
  <c r="V526" i="10"/>
  <c r="X526" i="10"/>
  <c r="Y526" i="10"/>
  <c r="Z526" i="10" s="1"/>
  <c r="AD526" i="10"/>
  <c r="AE526" i="10" s="1"/>
  <c r="AI526" i="10"/>
  <c r="AK526" i="10"/>
  <c r="M527" i="10"/>
  <c r="Q527" i="10"/>
  <c r="R527" i="10"/>
  <c r="S527" i="10"/>
  <c r="U527" i="10"/>
  <c r="V527" i="10"/>
  <c r="W527" i="10"/>
  <c r="X527" i="10"/>
  <c r="Y527" i="10"/>
  <c r="Z527" i="10" s="1"/>
  <c r="AD527" i="10"/>
  <c r="AE527" i="10" s="1"/>
  <c r="AI527" i="10"/>
  <c r="AK527" i="10"/>
  <c r="M528" i="10"/>
  <c r="Q528" i="10"/>
  <c r="R528" i="10"/>
  <c r="S528" i="10"/>
  <c r="U528" i="10"/>
  <c r="V528" i="10"/>
  <c r="W528" i="10"/>
  <c r="X528" i="10"/>
  <c r="Y528" i="10"/>
  <c r="Z528" i="10" s="1"/>
  <c r="AD528" i="10"/>
  <c r="AE528" i="10" s="1"/>
  <c r="AI528" i="10"/>
  <c r="AK528" i="10"/>
  <c r="M529" i="10"/>
  <c r="R529" i="10"/>
  <c r="Q529" i="10"/>
  <c r="S529" i="10"/>
  <c r="U529" i="10"/>
  <c r="W529" i="10" s="1"/>
  <c r="V529" i="10"/>
  <c r="X529" i="10"/>
  <c r="Y529" i="10"/>
  <c r="Z529" i="10" s="1"/>
  <c r="AD529" i="10"/>
  <c r="AE529" i="10" s="1"/>
  <c r="AI529" i="10"/>
  <c r="AK529" i="10"/>
  <c r="M530" i="10"/>
  <c r="R530" i="10"/>
  <c r="Q530" i="10"/>
  <c r="S530" i="10"/>
  <c r="U530" i="10"/>
  <c r="W530" i="10" s="1"/>
  <c r="V530" i="10"/>
  <c r="X530" i="10"/>
  <c r="Y530" i="10"/>
  <c r="Z530" i="10" s="1"/>
  <c r="AD530" i="10"/>
  <c r="AE530" i="10" s="1"/>
  <c r="AI530" i="10"/>
  <c r="AK530" i="10"/>
  <c r="M531" i="10"/>
  <c r="Q531" i="10"/>
  <c r="R531" i="10"/>
  <c r="S531" i="10"/>
  <c r="U531" i="10"/>
  <c r="V531" i="10"/>
  <c r="W531" i="10"/>
  <c r="X531" i="10"/>
  <c r="Y531" i="10"/>
  <c r="Z531" i="10" s="1"/>
  <c r="AD531" i="10"/>
  <c r="AE531" i="10" s="1"/>
  <c r="AI531" i="10"/>
  <c r="AK531" i="10"/>
  <c r="M532" i="10"/>
  <c r="Q532" i="10"/>
  <c r="R532" i="10"/>
  <c r="S532" i="10"/>
  <c r="U532" i="10"/>
  <c r="V532" i="10"/>
  <c r="W532" i="10"/>
  <c r="X532" i="10"/>
  <c r="Y532" i="10"/>
  <c r="Z532" i="10" s="1"/>
  <c r="AD532" i="10"/>
  <c r="AE532" i="10" s="1"/>
  <c r="AI532" i="10"/>
  <c r="AK532" i="10"/>
  <c r="M533" i="10"/>
  <c r="R533" i="10"/>
  <c r="Q533" i="10"/>
  <c r="S533" i="10"/>
  <c r="U533" i="10"/>
  <c r="W533" i="10" s="1"/>
  <c r="V533" i="10"/>
  <c r="X533" i="10"/>
  <c r="Y533" i="10"/>
  <c r="Z533" i="10" s="1"/>
  <c r="AD533" i="10"/>
  <c r="AE533" i="10" s="1"/>
  <c r="AI533" i="10"/>
  <c r="AK533" i="10"/>
  <c r="M534" i="10"/>
  <c r="R534" i="10"/>
  <c r="Q534" i="10"/>
  <c r="S534" i="10"/>
  <c r="U534" i="10"/>
  <c r="W534" i="10" s="1"/>
  <c r="V534" i="10"/>
  <c r="X534" i="10"/>
  <c r="Y534" i="10"/>
  <c r="Z534" i="10" s="1"/>
  <c r="AD534" i="10"/>
  <c r="AE534" i="10" s="1"/>
  <c r="AI534" i="10"/>
  <c r="AK534" i="10"/>
  <c r="M535" i="10"/>
  <c r="Q535" i="10"/>
  <c r="R535" i="10"/>
  <c r="S535" i="10"/>
  <c r="U535" i="10"/>
  <c r="V535" i="10"/>
  <c r="W535" i="10"/>
  <c r="X535" i="10"/>
  <c r="Y535" i="10"/>
  <c r="Z535" i="10" s="1"/>
  <c r="AD535" i="10"/>
  <c r="AE535" i="10" s="1"/>
  <c r="AI535" i="10"/>
  <c r="AK535" i="10"/>
  <c r="M536" i="10"/>
  <c r="Q536" i="10"/>
  <c r="R536" i="10"/>
  <c r="S536" i="10"/>
  <c r="U536" i="10"/>
  <c r="V536" i="10"/>
  <c r="W536" i="10"/>
  <c r="X536" i="10"/>
  <c r="Y536" i="10"/>
  <c r="Z536" i="10" s="1"/>
  <c r="AD536" i="10"/>
  <c r="AE536" i="10" s="1"/>
  <c r="AI536" i="10"/>
  <c r="AK536" i="10"/>
  <c r="M537" i="10"/>
  <c r="R537" i="10"/>
  <c r="Q537" i="10"/>
  <c r="S537" i="10"/>
  <c r="U537" i="10"/>
  <c r="W537" i="10" s="1"/>
  <c r="V537" i="10"/>
  <c r="X537" i="10"/>
  <c r="Y537" i="10"/>
  <c r="Z537" i="10" s="1"/>
  <c r="AD537" i="10"/>
  <c r="AE537" i="10" s="1"/>
  <c r="AI537" i="10"/>
  <c r="AK537" i="10"/>
  <c r="M538" i="10"/>
  <c r="R538" i="10"/>
  <c r="Q538" i="10"/>
  <c r="S538" i="10"/>
  <c r="U538" i="10"/>
  <c r="W538" i="10" s="1"/>
  <c r="V538" i="10"/>
  <c r="X538" i="10"/>
  <c r="Y538" i="10"/>
  <c r="Z538" i="10" s="1"/>
  <c r="AD538" i="10"/>
  <c r="AE538" i="10" s="1"/>
  <c r="AI538" i="10"/>
  <c r="AK538" i="10"/>
  <c r="M539" i="10"/>
  <c r="Q539" i="10"/>
  <c r="R539" i="10"/>
  <c r="S539" i="10"/>
  <c r="U539" i="10"/>
  <c r="V539" i="10"/>
  <c r="W539" i="10"/>
  <c r="X539" i="10"/>
  <c r="Y539" i="10"/>
  <c r="Z539" i="10" s="1"/>
  <c r="AD539" i="10"/>
  <c r="AE539" i="10" s="1"/>
  <c r="AI539" i="10"/>
  <c r="AK539" i="10"/>
  <c r="M540" i="10"/>
  <c r="Q540" i="10"/>
  <c r="R540" i="10"/>
  <c r="S540" i="10"/>
  <c r="U540" i="10"/>
  <c r="V540" i="10"/>
  <c r="W540" i="10"/>
  <c r="X540" i="10"/>
  <c r="Y540" i="10"/>
  <c r="Z540" i="10" s="1"/>
  <c r="AD540" i="10"/>
  <c r="AE540" i="10" s="1"/>
  <c r="AI540" i="10"/>
  <c r="AK540" i="10"/>
  <c r="M541" i="10"/>
  <c r="R541" i="10"/>
  <c r="Q541" i="10"/>
  <c r="S541" i="10"/>
  <c r="U541" i="10"/>
  <c r="W541" i="10" s="1"/>
  <c r="V541" i="10"/>
  <c r="X541" i="10"/>
  <c r="Y541" i="10"/>
  <c r="Z541" i="10" s="1"/>
  <c r="AD541" i="10"/>
  <c r="AE541" i="10" s="1"/>
  <c r="AI541" i="10"/>
  <c r="AK541" i="10"/>
  <c r="M542" i="10"/>
  <c r="R542" i="10"/>
  <c r="Q542" i="10"/>
  <c r="S542" i="10"/>
  <c r="U542" i="10"/>
  <c r="W542" i="10" s="1"/>
  <c r="V542" i="10"/>
  <c r="X542" i="10"/>
  <c r="Y542" i="10"/>
  <c r="Z542" i="10" s="1"/>
  <c r="AD542" i="10"/>
  <c r="AE542" i="10" s="1"/>
  <c r="AI542" i="10"/>
  <c r="AK542" i="10"/>
  <c r="M543" i="10"/>
  <c r="Q543" i="10"/>
  <c r="R543" i="10"/>
  <c r="S543" i="10"/>
  <c r="U543" i="10"/>
  <c r="V543" i="10"/>
  <c r="W543" i="10"/>
  <c r="X543" i="10"/>
  <c r="Y543" i="10"/>
  <c r="Z543" i="10" s="1"/>
  <c r="AD543" i="10"/>
  <c r="AE543" i="10" s="1"/>
  <c r="AI543" i="10"/>
  <c r="AK543" i="10"/>
  <c r="M544" i="10"/>
  <c r="Q544" i="10"/>
  <c r="R544" i="10"/>
  <c r="S544" i="10"/>
  <c r="U544" i="10"/>
  <c r="V544" i="10"/>
  <c r="W544" i="10"/>
  <c r="X544" i="10"/>
  <c r="Y544" i="10"/>
  <c r="Z544" i="10" s="1"/>
  <c r="AD544" i="10"/>
  <c r="AE544" i="10" s="1"/>
  <c r="AI544" i="10"/>
  <c r="AK544" i="10"/>
  <c r="M545" i="10"/>
  <c r="R545" i="10"/>
  <c r="Q545" i="10"/>
  <c r="S545" i="10"/>
  <c r="U545" i="10"/>
  <c r="W545" i="10" s="1"/>
  <c r="V545" i="10"/>
  <c r="X545" i="10"/>
  <c r="Y545" i="10"/>
  <c r="Z545" i="10" s="1"/>
  <c r="AD545" i="10"/>
  <c r="AE545" i="10" s="1"/>
  <c r="AI545" i="10"/>
  <c r="AK545" i="10"/>
  <c r="M546" i="10"/>
  <c r="R546" i="10"/>
  <c r="Q546" i="10"/>
  <c r="S546" i="10"/>
  <c r="U546" i="10"/>
  <c r="W546" i="10" s="1"/>
  <c r="V546" i="10"/>
  <c r="X546" i="10"/>
  <c r="Y546" i="10"/>
  <c r="Z546" i="10" s="1"/>
  <c r="AD546" i="10"/>
  <c r="AE546" i="10" s="1"/>
  <c r="AI546" i="10"/>
  <c r="AK546" i="10"/>
  <c r="M547" i="10"/>
  <c r="Q547" i="10"/>
  <c r="R547" i="10"/>
  <c r="S547" i="10"/>
  <c r="U547" i="10"/>
  <c r="V547" i="10"/>
  <c r="W547" i="10"/>
  <c r="X547" i="10"/>
  <c r="Y547" i="10"/>
  <c r="Z547" i="10" s="1"/>
  <c r="AD547" i="10"/>
  <c r="AE547" i="10" s="1"/>
  <c r="AI547" i="10"/>
  <c r="AK547" i="10"/>
  <c r="M548" i="10"/>
  <c r="Q548" i="10"/>
  <c r="R548" i="10"/>
  <c r="S548" i="10"/>
  <c r="U548" i="10"/>
  <c r="V548" i="10"/>
  <c r="W548" i="10"/>
  <c r="X548" i="10"/>
  <c r="Y548" i="10"/>
  <c r="Z548" i="10" s="1"/>
  <c r="AD548" i="10"/>
  <c r="AE548" i="10" s="1"/>
  <c r="AI548" i="10"/>
  <c r="AK548" i="10"/>
  <c r="M549" i="10"/>
  <c r="R549" i="10"/>
  <c r="Q549" i="10"/>
  <c r="S549" i="10"/>
  <c r="U549" i="10"/>
  <c r="W549" i="10" s="1"/>
  <c r="V549" i="10"/>
  <c r="X549" i="10"/>
  <c r="Y549" i="10"/>
  <c r="Z549" i="10" s="1"/>
  <c r="AD549" i="10"/>
  <c r="AE549" i="10" s="1"/>
  <c r="AI549" i="10"/>
  <c r="AK549" i="10"/>
  <c r="M550" i="10"/>
  <c r="R550" i="10"/>
  <c r="Q550" i="10"/>
  <c r="S550" i="10"/>
  <c r="U550" i="10"/>
  <c r="W550" i="10" s="1"/>
  <c r="V550" i="10"/>
  <c r="X550" i="10"/>
  <c r="Y550" i="10"/>
  <c r="Z550" i="10" s="1"/>
  <c r="AD550" i="10"/>
  <c r="AE550" i="10" s="1"/>
  <c r="AI550" i="10"/>
  <c r="AK550" i="10"/>
  <c r="M551" i="10"/>
  <c r="Q551" i="10"/>
  <c r="R551" i="10"/>
  <c r="S551" i="10"/>
  <c r="U551" i="10"/>
  <c r="V551" i="10"/>
  <c r="W551" i="10"/>
  <c r="X551" i="10"/>
  <c r="Y551" i="10"/>
  <c r="Z551" i="10" s="1"/>
  <c r="AD551" i="10"/>
  <c r="AE551" i="10" s="1"/>
  <c r="AI551" i="10"/>
  <c r="AK551" i="10"/>
  <c r="M552" i="10"/>
  <c r="Q552" i="10"/>
  <c r="R552" i="10"/>
  <c r="S552" i="10"/>
  <c r="U552" i="10"/>
  <c r="V552" i="10"/>
  <c r="W552" i="10"/>
  <c r="X552" i="10"/>
  <c r="Y552" i="10"/>
  <c r="Z552" i="10" s="1"/>
  <c r="AD552" i="10"/>
  <c r="AE552" i="10" s="1"/>
  <c r="AI552" i="10"/>
  <c r="AK552" i="10"/>
  <c r="M553" i="10"/>
  <c r="R553" i="10"/>
  <c r="Q553" i="10"/>
  <c r="S553" i="10"/>
  <c r="U553" i="10"/>
  <c r="W553" i="10" s="1"/>
  <c r="V553" i="10"/>
  <c r="X553" i="10"/>
  <c r="Y553" i="10"/>
  <c r="Z553" i="10" s="1"/>
  <c r="AD553" i="10"/>
  <c r="AE553" i="10" s="1"/>
  <c r="AI553" i="10"/>
  <c r="AK553" i="10"/>
  <c r="M554" i="10"/>
  <c r="R554" i="10"/>
  <c r="Q554" i="10"/>
  <c r="S554" i="10"/>
  <c r="U554" i="10"/>
  <c r="W554" i="10" s="1"/>
  <c r="V554" i="10"/>
  <c r="X554" i="10"/>
  <c r="Y554" i="10"/>
  <c r="Z554" i="10" s="1"/>
  <c r="AD554" i="10"/>
  <c r="AE554" i="10" s="1"/>
  <c r="AI554" i="10"/>
  <c r="AK554" i="10"/>
  <c r="M555" i="10"/>
  <c r="Q555" i="10"/>
  <c r="R555" i="10"/>
  <c r="S555" i="10"/>
  <c r="U555" i="10"/>
  <c r="V555" i="10"/>
  <c r="W555" i="10"/>
  <c r="X555" i="10"/>
  <c r="Y555" i="10"/>
  <c r="Z555" i="10" s="1"/>
  <c r="AD555" i="10"/>
  <c r="AE555" i="10" s="1"/>
  <c r="AI555" i="10"/>
  <c r="AK555" i="10"/>
  <c r="M556" i="10"/>
  <c r="Q556" i="10"/>
  <c r="R556" i="10"/>
  <c r="S556" i="10"/>
  <c r="U556" i="10"/>
  <c r="V556" i="10"/>
  <c r="W556" i="10"/>
  <c r="X556" i="10"/>
  <c r="Y556" i="10"/>
  <c r="Z556" i="10" s="1"/>
  <c r="AD556" i="10"/>
  <c r="AE556" i="10" s="1"/>
  <c r="AI556" i="10"/>
  <c r="AK556" i="10"/>
  <c r="M557" i="10"/>
  <c r="R557" i="10"/>
  <c r="Q557" i="10"/>
  <c r="S557" i="10"/>
  <c r="U557" i="10"/>
  <c r="W557" i="10" s="1"/>
  <c r="V557" i="10"/>
  <c r="X557" i="10"/>
  <c r="Y557" i="10"/>
  <c r="Z557" i="10" s="1"/>
  <c r="AD557" i="10"/>
  <c r="AE557" i="10" s="1"/>
  <c r="AI557" i="10"/>
  <c r="AK557" i="10"/>
  <c r="M558" i="10"/>
  <c r="R558" i="10"/>
  <c r="Q558" i="10"/>
  <c r="S558" i="10"/>
  <c r="U558" i="10"/>
  <c r="W558" i="10" s="1"/>
  <c r="V558" i="10"/>
  <c r="X558" i="10"/>
  <c r="Y558" i="10"/>
  <c r="Z558" i="10" s="1"/>
  <c r="AD558" i="10"/>
  <c r="AE558" i="10" s="1"/>
  <c r="AI558" i="10"/>
  <c r="AK558" i="10"/>
  <c r="M559" i="10"/>
  <c r="Q559" i="10"/>
  <c r="R559" i="10"/>
  <c r="S559" i="10"/>
  <c r="U559" i="10"/>
  <c r="V559" i="10"/>
  <c r="W559" i="10"/>
  <c r="X559" i="10"/>
  <c r="Y559" i="10"/>
  <c r="Z559" i="10" s="1"/>
  <c r="AD559" i="10"/>
  <c r="AE559" i="10" s="1"/>
  <c r="AI559" i="10"/>
  <c r="AK559" i="10"/>
  <c r="M560" i="10"/>
  <c r="R560" i="10"/>
  <c r="Q560" i="10"/>
  <c r="S560" i="10"/>
  <c r="U560" i="10"/>
  <c r="V560" i="10"/>
  <c r="W560" i="10"/>
  <c r="X560" i="10"/>
  <c r="Y560" i="10"/>
  <c r="Z560" i="10" s="1"/>
  <c r="AD560" i="10"/>
  <c r="AE560" i="10" s="1"/>
  <c r="AI560" i="10"/>
  <c r="AK560" i="10"/>
  <c r="M561" i="10"/>
  <c r="R561" i="10"/>
  <c r="Q561" i="10"/>
  <c r="S561" i="10"/>
  <c r="U561" i="10"/>
  <c r="W561" i="10" s="1"/>
  <c r="V561" i="10"/>
  <c r="X561" i="10"/>
  <c r="Y561" i="10"/>
  <c r="Z561" i="10" s="1"/>
  <c r="AD561" i="10"/>
  <c r="AE561" i="10" s="1"/>
  <c r="AI561" i="10"/>
  <c r="AK561" i="10"/>
  <c r="M562" i="10"/>
  <c r="R562" i="10"/>
  <c r="Q562" i="10"/>
  <c r="S562" i="10"/>
  <c r="U562" i="10"/>
  <c r="W562" i="10" s="1"/>
  <c r="V562" i="10"/>
  <c r="X562" i="10"/>
  <c r="Y562" i="10"/>
  <c r="Z562" i="10" s="1"/>
  <c r="AD562" i="10"/>
  <c r="AE562" i="10" s="1"/>
  <c r="AI562" i="10"/>
  <c r="AK562" i="10"/>
  <c r="M563" i="10"/>
  <c r="R563" i="10"/>
  <c r="Q563" i="10"/>
  <c r="S563" i="10"/>
  <c r="U563" i="10"/>
  <c r="V563" i="10"/>
  <c r="W563" i="10"/>
  <c r="X563" i="10"/>
  <c r="Y563" i="10"/>
  <c r="Z563" i="10" s="1"/>
  <c r="AD563" i="10"/>
  <c r="AE563" i="10" s="1"/>
  <c r="AI563" i="10"/>
  <c r="AK563" i="10"/>
  <c r="M564" i="10"/>
  <c r="Q564" i="10"/>
  <c r="R564" i="10"/>
  <c r="S564" i="10"/>
  <c r="U564" i="10"/>
  <c r="V564" i="10"/>
  <c r="W564" i="10"/>
  <c r="X564" i="10"/>
  <c r="Y564" i="10"/>
  <c r="Z564" i="10" s="1"/>
  <c r="AD564" i="10"/>
  <c r="AE564" i="10" s="1"/>
  <c r="AI564" i="10"/>
  <c r="AK564" i="10"/>
  <c r="M565" i="10"/>
  <c r="R565" i="10"/>
  <c r="Q565" i="10"/>
  <c r="S565" i="10"/>
  <c r="U565" i="10"/>
  <c r="W565" i="10" s="1"/>
  <c r="V565" i="10"/>
  <c r="X565" i="10"/>
  <c r="Y565" i="10"/>
  <c r="Z565" i="10" s="1"/>
  <c r="AD565" i="10"/>
  <c r="AE565" i="10" s="1"/>
  <c r="AI565" i="10"/>
  <c r="AK565" i="10"/>
  <c r="M566" i="10"/>
  <c r="R566" i="10"/>
  <c r="Q566" i="10"/>
  <c r="S566" i="10"/>
  <c r="U566" i="10"/>
  <c r="W566" i="10" s="1"/>
  <c r="V566" i="10"/>
  <c r="X566" i="10"/>
  <c r="Y566" i="10"/>
  <c r="Z566" i="10" s="1"/>
  <c r="AD566" i="10"/>
  <c r="AE566" i="10" s="1"/>
  <c r="AI566" i="10"/>
  <c r="AK566" i="10"/>
  <c r="M567" i="10"/>
  <c r="Q567" i="10"/>
  <c r="R567" i="10"/>
  <c r="S567" i="10"/>
  <c r="U567" i="10"/>
  <c r="V567" i="10"/>
  <c r="W567" i="10"/>
  <c r="X567" i="10"/>
  <c r="Y567" i="10"/>
  <c r="Z567" i="10" s="1"/>
  <c r="AD567" i="10"/>
  <c r="AE567" i="10" s="1"/>
  <c r="AI567" i="10"/>
  <c r="AK567" i="10"/>
  <c r="M568" i="10"/>
  <c r="R568" i="10"/>
  <c r="Q568" i="10"/>
  <c r="S568" i="10"/>
  <c r="U568" i="10"/>
  <c r="V568" i="10"/>
  <c r="W568" i="10"/>
  <c r="X568" i="10"/>
  <c r="Y568" i="10"/>
  <c r="Z568" i="10" s="1"/>
  <c r="AD568" i="10"/>
  <c r="AE568" i="10" s="1"/>
  <c r="AI568" i="10"/>
  <c r="AK568" i="10"/>
  <c r="M569" i="10"/>
  <c r="R569" i="10"/>
  <c r="Q569" i="10"/>
  <c r="S569" i="10"/>
  <c r="U569" i="10"/>
  <c r="W569" i="10" s="1"/>
  <c r="V569" i="10"/>
  <c r="X569" i="10"/>
  <c r="Y569" i="10"/>
  <c r="Z569" i="10" s="1"/>
  <c r="AD569" i="10"/>
  <c r="AE569" i="10" s="1"/>
  <c r="AI569" i="10"/>
  <c r="AK569" i="10"/>
  <c r="M570" i="10"/>
  <c r="R570" i="10"/>
  <c r="Q570" i="10"/>
  <c r="S570" i="10"/>
  <c r="U570" i="10"/>
  <c r="W570" i="10" s="1"/>
  <c r="V570" i="10"/>
  <c r="X570" i="10"/>
  <c r="Y570" i="10"/>
  <c r="Z570" i="10" s="1"/>
  <c r="AD570" i="10"/>
  <c r="AE570" i="10" s="1"/>
  <c r="AI570" i="10"/>
  <c r="AK570" i="10"/>
  <c r="M571" i="10"/>
  <c r="R571" i="10"/>
  <c r="Q571" i="10"/>
  <c r="S571" i="10"/>
  <c r="U571" i="10"/>
  <c r="V571" i="10"/>
  <c r="W571" i="10"/>
  <c r="X571" i="10"/>
  <c r="Y571" i="10"/>
  <c r="Z571" i="10" s="1"/>
  <c r="AD571" i="10"/>
  <c r="AE571" i="10" s="1"/>
  <c r="AI571" i="10"/>
  <c r="AK571" i="10"/>
  <c r="M572" i="10"/>
  <c r="Q572" i="10"/>
  <c r="R572" i="10"/>
  <c r="S572" i="10"/>
  <c r="U572" i="10"/>
  <c r="V572" i="10"/>
  <c r="W572" i="10"/>
  <c r="X572" i="10"/>
  <c r="Y572" i="10"/>
  <c r="Z572" i="10" s="1"/>
  <c r="AD572" i="10"/>
  <c r="AE572" i="10" s="1"/>
  <c r="AI572" i="10"/>
  <c r="AK572" i="10"/>
  <c r="M573" i="10"/>
  <c r="R573" i="10"/>
  <c r="Q573" i="10"/>
  <c r="S573" i="10"/>
  <c r="U573" i="10"/>
  <c r="W573" i="10" s="1"/>
  <c r="V573" i="10"/>
  <c r="X573" i="10"/>
  <c r="Y573" i="10"/>
  <c r="Z573" i="10" s="1"/>
  <c r="AD573" i="10"/>
  <c r="AE573" i="10" s="1"/>
  <c r="AI573" i="10"/>
  <c r="AK573" i="10"/>
  <c r="M574" i="10"/>
  <c r="R574" i="10"/>
  <c r="Q574" i="10"/>
  <c r="S574" i="10"/>
  <c r="U574" i="10"/>
  <c r="W574" i="10" s="1"/>
  <c r="V574" i="10"/>
  <c r="X574" i="10"/>
  <c r="Y574" i="10"/>
  <c r="Z574" i="10" s="1"/>
  <c r="AD574" i="10"/>
  <c r="AE574" i="10" s="1"/>
  <c r="AI574" i="10"/>
  <c r="AK574" i="10"/>
  <c r="M575" i="10"/>
  <c r="Q575" i="10"/>
  <c r="R575" i="10"/>
  <c r="S575" i="10"/>
  <c r="U575" i="10"/>
  <c r="V575" i="10"/>
  <c r="W575" i="10"/>
  <c r="X575" i="10"/>
  <c r="Y575" i="10"/>
  <c r="Z575" i="10" s="1"/>
  <c r="AD575" i="10"/>
  <c r="AE575" i="10" s="1"/>
  <c r="AI575" i="10"/>
  <c r="AK575" i="10"/>
  <c r="M576" i="10"/>
  <c r="R576" i="10"/>
  <c r="Q576" i="10"/>
  <c r="S576" i="10"/>
  <c r="U576" i="10"/>
  <c r="V576" i="10"/>
  <c r="W576" i="10"/>
  <c r="X576" i="10"/>
  <c r="Y576" i="10"/>
  <c r="Z576" i="10" s="1"/>
  <c r="AD576" i="10"/>
  <c r="AE576" i="10" s="1"/>
  <c r="AI576" i="10"/>
  <c r="AK576" i="10"/>
  <c r="M577" i="10"/>
  <c r="R577" i="10"/>
  <c r="Q577" i="10"/>
  <c r="S577" i="10"/>
  <c r="U577" i="10"/>
  <c r="W577" i="10" s="1"/>
  <c r="V577" i="10"/>
  <c r="X577" i="10"/>
  <c r="Y577" i="10"/>
  <c r="Z577" i="10" s="1"/>
  <c r="AD577" i="10"/>
  <c r="AE577" i="10" s="1"/>
  <c r="AI577" i="10"/>
  <c r="AK577" i="10"/>
  <c r="M578" i="10"/>
  <c r="R578" i="10"/>
  <c r="Q578" i="10"/>
  <c r="S578" i="10"/>
  <c r="U578" i="10"/>
  <c r="V578" i="10"/>
  <c r="X578" i="10"/>
  <c r="AD578" i="10"/>
  <c r="AE578" i="10" s="1"/>
  <c r="AI578" i="10"/>
  <c r="AK578" i="10"/>
  <c r="M579" i="10"/>
  <c r="R579" i="10"/>
  <c r="Q579" i="10"/>
  <c r="S579" i="10"/>
  <c r="U579" i="10"/>
  <c r="W579" i="10" s="1"/>
  <c r="V579" i="10"/>
  <c r="X579" i="10"/>
  <c r="Y579" i="10"/>
  <c r="Z579" i="10" s="1"/>
  <c r="AD579" i="10"/>
  <c r="AE579" i="10" s="1"/>
  <c r="AI579" i="10"/>
  <c r="AK579" i="10"/>
  <c r="M580" i="10"/>
  <c r="R580" i="10"/>
  <c r="Q580" i="10"/>
  <c r="S580" i="10"/>
  <c r="U580" i="10"/>
  <c r="W580" i="10" s="1"/>
  <c r="V580" i="10"/>
  <c r="X580" i="10"/>
  <c r="AD580" i="10"/>
  <c r="AE580" i="10" s="1"/>
  <c r="AI580" i="10"/>
  <c r="AK580" i="10"/>
  <c r="M581" i="10"/>
  <c r="R581" i="10"/>
  <c r="Q581" i="10"/>
  <c r="S581" i="10"/>
  <c r="U581" i="10"/>
  <c r="W581" i="10" s="1"/>
  <c r="V581" i="10"/>
  <c r="X581" i="10"/>
  <c r="Y581" i="10"/>
  <c r="Z581" i="10" s="1"/>
  <c r="AD581" i="10"/>
  <c r="AE581" i="10" s="1"/>
  <c r="AI581" i="10"/>
  <c r="AK581" i="10"/>
  <c r="M582" i="10"/>
  <c r="R582" i="10"/>
  <c r="Q582" i="10"/>
  <c r="S582" i="10"/>
  <c r="U582" i="10"/>
  <c r="V582" i="10"/>
  <c r="X582" i="10"/>
  <c r="AD582" i="10"/>
  <c r="AE582" i="10" s="1"/>
  <c r="AI582" i="10"/>
  <c r="AK582" i="10"/>
  <c r="M583" i="10"/>
  <c r="R583" i="10"/>
  <c r="Q583" i="10"/>
  <c r="S583" i="10"/>
  <c r="U583" i="10"/>
  <c r="W583" i="10" s="1"/>
  <c r="V583" i="10"/>
  <c r="X583" i="10"/>
  <c r="Y583" i="10"/>
  <c r="Z583" i="10" s="1"/>
  <c r="AD583" i="10"/>
  <c r="AE583" i="10" s="1"/>
  <c r="AI583" i="10"/>
  <c r="AK583" i="10"/>
  <c r="M584" i="10"/>
  <c r="R584" i="10"/>
  <c r="Q584" i="10"/>
  <c r="S584" i="10"/>
  <c r="U584" i="10"/>
  <c r="W584" i="10" s="1"/>
  <c r="V584" i="10"/>
  <c r="X584" i="10"/>
  <c r="AD584" i="10"/>
  <c r="AE584" i="10" s="1"/>
  <c r="AI584" i="10"/>
  <c r="AK584" i="10"/>
  <c r="M585" i="10"/>
  <c r="R585" i="10"/>
  <c r="Q585" i="10"/>
  <c r="S585" i="10"/>
  <c r="U585" i="10"/>
  <c r="W585" i="10" s="1"/>
  <c r="V585" i="10"/>
  <c r="X585" i="10"/>
  <c r="Y585" i="10"/>
  <c r="Z585" i="10" s="1"/>
  <c r="AD585" i="10"/>
  <c r="AE585" i="10" s="1"/>
  <c r="AI585" i="10"/>
  <c r="AK585" i="10"/>
  <c r="M586" i="10"/>
  <c r="R586" i="10"/>
  <c r="Q586" i="10"/>
  <c r="S586" i="10"/>
  <c r="U586" i="10"/>
  <c r="V586" i="10"/>
  <c r="X586" i="10"/>
  <c r="AD586" i="10"/>
  <c r="AE586" i="10" s="1"/>
  <c r="AI586" i="10"/>
  <c r="AK586" i="10"/>
  <c r="M587" i="10"/>
  <c r="R587" i="10"/>
  <c r="Q587" i="10"/>
  <c r="S587" i="10"/>
  <c r="U587" i="10"/>
  <c r="W587" i="10" s="1"/>
  <c r="V587" i="10"/>
  <c r="X587" i="10"/>
  <c r="Y587" i="10"/>
  <c r="Z587" i="10" s="1"/>
  <c r="AD587" i="10"/>
  <c r="AE587" i="10" s="1"/>
  <c r="AI587" i="10"/>
  <c r="AK587" i="10"/>
  <c r="M588" i="10"/>
  <c r="R588" i="10"/>
  <c r="Q588" i="10"/>
  <c r="S588" i="10"/>
  <c r="U588" i="10"/>
  <c r="W588" i="10" s="1"/>
  <c r="V588" i="10"/>
  <c r="X588" i="10"/>
  <c r="AD588" i="10"/>
  <c r="AE588" i="10" s="1"/>
  <c r="AI588" i="10"/>
  <c r="AK588" i="10"/>
  <c r="M589" i="10"/>
  <c r="R589" i="10"/>
  <c r="Q589" i="10"/>
  <c r="S589" i="10"/>
  <c r="U589" i="10"/>
  <c r="W589" i="10" s="1"/>
  <c r="V589" i="10"/>
  <c r="X589" i="10"/>
  <c r="Y589" i="10"/>
  <c r="Z589" i="10" s="1"/>
  <c r="AD589" i="10"/>
  <c r="AE589" i="10" s="1"/>
  <c r="AI589" i="10"/>
  <c r="AK589" i="10"/>
  <c r="M590" i="10"/>
  <c r="R590" i="10"/>
  <c r="Q590" i="10"/>
  <c r="S590" i="10"/>
  <c r="U590" i="10"/>
  <c r="V590" i="10"/>
  <c r="X590" i="10"/>
  <c r="AD590" i="10"/>
  <c r="AE590" i="10" s="1"/>
  <c r="AI590" i="10"/>
  <c r="AK590" i="10"/>
  <c r="M591" i="10"/>
  <c r="R591" i="10"/>
  <c r="Q591" i="10"/>
  <c r="S591" i="10"/>
  <c r="U591" i="10"/>
  <c r="W591" i="10" s="1"/>
  <c r="V591" i="10"/>
  <c r="X591" i="10"/>
  <c r="Y591" i="10"/>
  <c r="Z591" i="10" s="1"/>
  <c r="AD591" i="10"/>
  <c r="AE591" i="10" s="1"/>
  <c r="AI591" i="10"/>
  <c r="AK591" i="10"/>
  <c r="M592" i="10"/>
  <c r="R592" i="10"/>
  <c r="Q592" i="10"/>
  <c r="S592" i="10"/>
  <c r="U592" i="10"/>
  <c r="W592" i="10" s="1"/>
  <c r="V592" i="10"/>
  <c r="X592" i="10"/>
  <c r="AD592" i="10"/>
  <c r="AE592" i="10" s="1"/>
  <c r="AI592" i="10"/>
  <c r="AK592" i="10"/>
  <c r="M593" i="10"/>
  <c r="R593" i="10"/>
  <c r="Q593" i="10"/>
  <c r="S593" i="10"/>
  <c r="U593" i="10"/>
  <c r="W593" i="10" s="1"/>
  <c r="V593" i="10"/>
  <c r="X593" i="10"/>
  <c r="Y593" i="10"/>
  <c r="Z593" i="10" s="1"/>
  <c r="AD593" i="10"/>
  <c r="AE593" i="10" s="1"/>
  <c r="AI593" i="10"/>
  <c r="AK593" i="10"/>
  <c r="M594" i="10"/>
  <c r="R594" i="10"/>
  <c r="Q594" i="10"/>
  <c r="S594" i="10"/>
  <c r="U594" i="10"/>
  <c r="V594" i="10"/>
  <c r="X594" i="10"/>
  <c r="AD594" i="10"/>
  <c r="AE594" i="10" s="1"/>
  <c r="AI594" i="10"/>
  <c r="AK594" i="10"/>
  <c r="M595" i="10"/>
  <c r="R595" i="10"/>
  <c r="Q595" i="10"/>
  <c r="S595" i="10"/>
  <c r="U595" i="10"/>
  <c r="W595" i="10" s="1"/>
  <c r="V595" i="10"/>
  <c r="X595" i="10"/>
  <c r="Y595" i="10"/>
  <c r="Z595" i="10" s="1"/>
  <c r="AD595" i="10"/>
  <c r="AE595" i="10" s="1"/>
  <c r="AI595" i="10"/>
  <c r="AK595" i="10"/>
  <c r="M596" i="10"/>
  <c r="R596" i="10"/>
  <c r="Q596" i="10"/>
  <c r="S596" i="10"/>
  <c r="U596" i="10"/>
  <c r="W596" i="10" s="1"/>
  <c r="V596" i="10"/>
  <c r="X596" i="10"/>
  <c r="AD596" i="10"/>
  <c r="AE596" i="10" s="1"/>
  <c r="AI596" i="10"/>
  <c r="AK596" i="10"/>
  <c r="M597" i="10"/>
  <c r="R597" i="10"/>
  <c r="Q597" i="10"/>
  <c r="S597" i="10"/>
  <c r="U597" i="10"/>
  <c r="W597" i="10" s="1"/>
  <c r="V597" i="10"/>
  <c r="X597" i="10"/>
  <c r="Y597" i="10"/>
  <c r="Z597" i="10" s="1"/>
  <c r="AD597" i="10"/>
  <c r="AE597" i="10" s="1"/>
  <c r="AI597" i="10"/>
  <c r="AK597" i="10"/>
  <c r="M598" i="10"/>
  <c r="R598" i="10"/>
  <c r="Q598" i="10"/>
  <c r="S598" i="10"/>
  <c r="U598" i="10"/>
  <c r="V598" i="10"/>
  <c r="X598" i="10"/>
  <c r="AD598" i="10"/>
  <c r="AE598" i="10" s="1"/>
  <c r="AI598" i="10"/>
  <c r="AK598" i="10"/>
  <c r="M599" i="10"/>
  <c r="R599" i="10"/>
  <c r="Q599" i="10"/>
  <c r="S599" i="10"/>
  <c r="U599" i="10"/>
  <c r="W599" i="10" s="1"/>
  <c r="V599" i="10"/>
  <c r="X599" i="10"/>
  <c r="Y599" i="10"/>
  <c r="Z599" i="10" s="1"/>
  <c r="AD599" i="10"/>
  <c r="AE599" i="10" s="1"/>
  <c r="AI599" i="10"/>
  <c r="AK599" i="10"/>
  <c r="M600" i="10"/>
  <c r="R600" i="10"/>
  <c r="Q600" i="10"/>
  <c r="S600" i="10"/>
  <c r="U600" i="10"/>
  <c r="W600" i="10" s="1"/>
  <c r="V600" i="10"/>
  <c r="X600" i="10"/>
  <c r="AD600" i="10"/>
  <c r="AE600" i="10" s="1"/>
  <c r="AI600" i="10"/>
  <c r="AK600" i="10"/>
  <c r="M601" i="10"/>
  <c r="R601" i="10"/>
  <c r="Q601" i="10"/>
  <c r="S601" i="10"/>
  <c r="U601" i="10"/>
  <c r="W601" i="10" s="1"/>
  <c r="V601" i="10"/>
  <c r="X601" i="10"/>
  <c r="Y601" i="10"/>
  <c r="Z601" i="10" s="1"/>
  <c r="AD601" i="10"/>
  <c r="AE601" i="10" s="1"/>
  <c r="AI601" i="10"/>
  <c r="AK601" i="10"/>
  <c r="M602" i="10"/>
  <c r="R602" i="10"/>
  <c r="Q602" i="10"/>
  <c r="S602" i="10"/>
  <c r="U602" i="10"/>
  <c r="V602" i="10"/>
  <c r="X602" i="10"/>
  <c r="AD602" i="10"/>
  <c r="AE602" i="10" s="1"/>
  <c r="AI602" i="10"/>
  <c r="AK602" i="10"/>
  <c r="M603" i="10"/>
  <c r="R603" i="10"/>
  <c r="Q603" i="10"/>
  <c r="S603" i="10"/>
  <c r="U603" i="10"/>
  <c r="W603" i="10" s="1"/>
  <c r="V603" i="10"/>
  <c r="X603" i="10"/>
  <c r="Y603" i="10"/>
  <c r="Z603" i="10" s="1"/>
  <c r="AD603" i="10"/>
  <c r="AE603" i="10" s="1"/>
  <c r="AI603" i="10"/>
  <c r="AK603" i="10"/>
  <c r="M604" i="10"/>
  <c r="R604" i="10"/>
  <c r="Q604" i="10"/>
  <c r="S604" i="10"/>
  <c r="U604" i="10"/>
  <c r="W604" i="10" s="1"/>
  <c r="V604" i="10"/>
  <c r="X604" i="10"/>
  <c r="AD604" i="10"/>
  <c r="AE604" i="10" s="1"/>
  <c r="AI604" i="10"/>
  <c r="AK604" i="10"/>
  <c r="M605" i="10"/>
  <c r="R605" i="10"/>
  <c r="Q605" i="10"/>
  <c r="S605" i="10"/>
  <c r="U605" i="10"/>
  <c r="W605" i="10" s="1"/>
  <c r="V605" i="10"/>
  <c r="X605" i="10"/>
  <c r="Y605" i="10"/>
  <c r="Z605" i="10" s="1"/>
  <c r="AD605" i="10"/>
  <c r="AE605" i="10" s="1"/>
  <c r="AI605" i="10"/>
  <c r="AK605" i="10"/>
  <c r="M606" i="10"/>
  <c r="R606" i="10"/>
  <c r="Q606" i="10"/>
  <c r="S606" i="10"/>
  <c r="U606" i="10"/>
  <c r="V606" i="10"/>
  <c r="X606" i="10"/>
  <c r="AD606" i="10"/>
  <c r="AE606" i="10" s="1"/>
  <c r="AI606" i="10"/>
  <c r="AK606" i="10"/>
  <c r="M607" i="10"/>
  <c r="R607" i="10"/>
  <c r="Q607" i="10"/>
  <c r="S607" i="10"/>
  <c r="U607" i="10"/>
  <c r="W607" i="10" s="1"/>
  <c r="V607" i="10"/>
  <c r="X607" i="10"/>
  <c r="Y607" i="10"/>
  <c r="Z607" i="10" s="1"/>
  <c r="AD607" i="10"/>
  <c r="AE607" i="10" s="1"/>
  <c r="AI607" i="10"/>
  <c r="AK607" i="10"/>
  <c r="M608" i="10"/>
  <c r="R608" i="10"/>
  <c r="Q608" i="10"/>
  <c r="S608" i="10"/>
  <c r="U608" i="10"/>
  <c r="W608" i="10" s="1"/>
  <c r="V608" i="10"/>
  <c r="X608" i="10"/>
  <c r="AD608" i="10"/>
  <c r="AE608" i="10" s="1"/>
  <c r="AI608" i="10"/>
  <c r="AK608" i="10"/>
  <c r="M609" i="10"/>
  <c r="R609" i="10"/>
  <c r="Q609" i="10"/>
  <c r="S609" i="10"/>
  <c r="U609" i="10"/>
  <c r="W609" i="10" s="1"/>
  <c r="V609" i="10"/>
  <c r="X609" i="10"/>
  <c r="Y609" i="10"/>
  <c r="Z609" i="10" s="1"/>
  <c r="AD609" i="10"/>
  <c r="AE609" i="10" s="1"/>
  <c r="AI609" i="10"/>
  <c r="AK609" i="10"/>
  <c r="M610" i="10"/>
  <c r="R610" i="10"/>
  <c r="Q610" i="10"/>
  <c r="S610" i="10"/>
  <c r="U610" i="10"/>
  <c r="V610" i="10"/>
  <c r="X610" i="10"/>
  <c r="AD610" i="10"/>
  <c r="AE610" i="10" s="1"/>
  <c r="AI610" i="10"/>
  <c r="AK610" i="10"/>
  <c r="M611" i="10"/>
  <c r="R611" i="10"/>
  <c r="Q611" i="10"/>
  <c r="S611" i="10"/>
  <c r="U611" i="10"/>
  <c r="W611" i="10" s="1"/>
  <c r="V611" i="10"/>
  <c r="X611" i="10"/>
  <c r="Y611" i="10"/>
  <c r="Z611" i="10" s="1"/>
  <c r="AD611" i="10"/>
  <c r="AE611" i="10" s="1"/>
  <c r="AI611" i="10"/>
  <c r="AK611" i="10"/>
  <c r="M612" i="10"/>
  <c r="R612" i="10"/>
  <c r="Q612" i="10"/>
  <c r="S612" i="10"/>
  <c r="U612" i="10"/>
  <c r="W612" i="10" s="1"/>
  <c r="V612" i="10"/>
  <c r="X612" i="10"/>
  <c r="AD612" i="10"/>
  <c r="AE612" i="10" s="1"/>
  <c r="AI612" i="10"/>
  <c r="AK612" i="10"/>
  <c r="M613" i="10"/>
  <c r="R613" i="10"/>
  <c r="Q613" i="10"/>
  <c r="S613" i="10"/>
  <c r="U613" i="10"/>
  <c r="W613" i="10" s="1"/>
  <c r="V613" i="10"/>
  <c r="X613" i="10"/>
  <c r="Y613" i="10"/>
  <c r="Z613" i="10" s="1"/>
  <c r="AD613" i="10"/>
  <c r="AE613" i="10" s="1"/>
  <c r="AI613" i="10"/>
  <c r="AK613" i="10"/>
  <c r="M614" i="10"/>
  <c r="R614" i="10"/>
  <c r="Q614" i="10"/>
  <c r="S614" i="10"/>
  <c r="U614" i="10"/>
  <c r="V614" i="10"/>
  <c r="X614" i="10"/>
  <c r="AD614" i="10"/>
  <c r="AE614" i="10" s="1"/>
  <c r="AI614" i="10"/>
  <c r="AK614" i="10"/>
  <c r="M615" i="10"/>
  <c r="R615" i="10"/>
  <c r="Q615" i="10"/>
  <c r="S615" i="10"/>
  <c r="U615" i="10"/>
  <c r="W615" i="10" s="1"/>
  <c r="V615" i="10"/>
  <c r="X615" i="10"/>
  <c r="Y615" i="10"/>
  <c r="Z615" i="10" s="1"/>
  <c r="AD615" i="10"/>
  <c r="AE615" i="10" s="1"/>
  <c r="AI615" i="10"/>
  <c r="AK615" i="10"/>
  <c r="M616" i="10"/>
  <c r="R616" i="10"/>
  <c r="Q616" i="10"/>
  <c r="S616" i="10"/>
  <c r="U616" i="10"/>
  <c r="W616" i="10" s="1"/>
  <c r="V616" i="10"/>
  <c r="X616" i="10"/>
  <c r="AD616" i="10"/>
  <c r="AE616" i="10" s="1"/>
  <c r="AI616" i="10"/>
  <c r="AK616" i="10"/>
  <c r="M617" i="10"/>
  <c r="R617" i="10"/>
  <c r="Q617" i="10"/>
  <c r="S617" i="10"/>
  <c r="U617" i="10"/>
  <c r="W617" i="10" s="1"/>
  <c r="V617" i="10"/>
  <c r="X617" i="10"/>
  <c r="Y617" i="10"/>
  <c r="Z617" i="10" s="1"/>
  <c r="AD617" i="10"/>
  <c r="AE617" i="10" s="1"/>
  <c r="AI617" i="10"/>
  <c r="AK617" i="10"/>
  <c r="M618" i="10"/>
  <c r="R618" i="10"/>
  <c r="Q618" i="10"/>
  <c r="S618" i="10"/>
  <c r="U618" i="10"/>
  <c r="V618" i="10"/>
  <c r="X618" i="10"/>
  <c r="AD618" i="10"/>
  <c r="AE618" i="10" s="1"/>
  <c r="AI618" i="10"/>
  <c r="AK618" i="10"/>
  <c r="M619" i="10"/>
  <c r="R619" i="10"/>
  <c r="Q619" i="10"/>
  <c r="S619" i="10"/>
  <c r="U619" i="10"/>
  <c r="W619" i="10" s="1"/>
  <c r="V619" i="10"/>
  <c r="X619" i="10"/>
  <c r="Y619" i="10"/>
  <c r="Z619" i="10" s="1"/>
  <c r="AD619" i="10"/>
  <c r="AE619" i="10" s="1"/>
  <c r="AI619" i="10"/>
  <c r="AK619" i="10"/>
  <c r="M620" i="10"/>
  <c r="R620" i="10"/>
  <c r="Q620" i="10"/>
  <c r="S620" i="10"/>
  <c r="U620" i="10"/>
  <c r="W620" i="10" s="1"/>
  <c r="V620" i="10"/>
  <c r="X620" i="10"/>
  <c r="AD620" i="10"/>
  <c r="AE620" i="10" s="1"/>
  <c r="AI620" i="10"/>
  <c r="AK620" i="10"/>
  <c r="M621" i="10"/>
  <c r="R621" i="10"/>
  <c r="Q621" i="10"/>
  <c r="S621" i="10"/>
  <c r="U621" i="10"/>
  <c r="W621" i="10" s="1"/>
  <c r="V621" i="10"/>
  <c r="X621" i="10"/>
  <c r="Y621" i="10"/>
  <c r="Z621" i="10" s="1"/>
  <c r="AD621" i="10"/>
  <c r="AE621" i="10" s="1"/>
  <c r="AI621" i="10"/>
  <c r="AK621" i="10"/>
  <c r="M622" i="10"/>
  <c r="R622" i="10"/>
  <c r="Q622" i="10"/>
  <c r="S622" i="10"/>
  <c r="U622" i="10"/>
  <c r="V622" i="10"/>
  <c r="X622" i="10"/>
  <c r="AD622" i="10"/>
  <c r="AE622" i="10" s="1"/>
  <c r="AI622" i="10"/>
  <c r="AK622" i="10"/>
  <c r="M623" i="10"/>
  <c r="R623" i="10"/>
  <c r="Q623" i="10"/>
  <c r="S623" i="10"/>
  <c r="U623" i="10"/>
  <c r="W623" i="10" s="1"/>
  <c r="V623" i="10"/>
  <c r="X623" i="10"/>
  <c r="Y623" i="10"/>
  <c r="Z623" i="10" s="1"/>
  <c r="AD623" i="10"/>
  <c r="AE623" i="10" s="1"/>
  <c r="AI623" i="10"/>
  <c r="AK623" i="10"/>
  <c r="M624" i="10"/>
  <c r="R624" i="10"/>
  <c r="Q624" i="10"/>
  <c r="S624" i="10"/>
  <c r="U624" i="10"/>
  <c r="W624" i="10" s="1"/>
  <c r="V624" i="10"/>
  <c r="X624" i="10"/>
  <c r="AD624" i="10"/>
  <c r="AE624" i="10" s="1"/>
  <c r="AI624" i="10"/>
  <c r="AK624" i="10"/>
  <c r="M625" i="10"/>
  <c r="R625" i="10"/>
  <c r="Q625" i="10"/>
  <c r="S625" i="10"/>
  <c r="U625" i="10"/>
  <c r="W625" i="10" s="1"/>
  <c r="V625" i="10"/>
  <c r="X625" i="10"/>
  <c r="Y625" i="10"/>
  <c r="Z625" i="10" s="1"/>
  <c r="AD625" i="10"/>
  <c r="AE625" i="10" s="1"/>
  <c r="AI625" i="10"/>
  <c r="AK625" i="10"/>
  <c r="M626" i="10"/>
  <c r="R626" i="10"/>
  <c r="Q626" i="10"/>
  <c r="S626" i="10"/>
  <c r="U626" i="10"/>
  <c r="V626" i="10"/>
  <c r="X626" i="10"/>
  <c r="AD626" i="10"/>
  <c r="AE626" i="10" s="1"/>
  <c r="AI626" i="10"/>
  <c r="AK626" i="10"/>
  <c r="M627" i="10"/>
  <c r="R627" i="10"/>
  <c r="Q627" i="10"/>
  <c r="S627" i="10"/>
  <c r="U627" i="10"/>
  <c r="W627" i="10" s="1"/>
  <c r="V627" i="10"/>
  <c r="X627" i="10"/>
  <c r="Y627" i="10"/>
  <c r="Z627" i="10" s="1"/>
  <c r="AD627" i="10"/>
  <c r="AE627" i="10" s="1"/>
  <c r="AI627" i="10"/>
  <c r="AK627" i="10"/>
  <c r="M628" i="10"/>
  <c r="R628" i="10"/>
  <c r="Q628" i="10"/>
  <c r="S628" i="10"/>
  <c r="U628" i="10"/>
  <c r="W628" i="10" s="1"/>
  <c r="V628" i="10"/>
  <c r="X628" i="10"/>
  <c r="AD628" i="10"/>
  <c r="AE628" i="10" s="1"/>
  <c r="AI628" i="10"/>
  <c r="AK628" i="10"/>
  <c r="M629" i="10"/>
  <c r="R629" i="10"/>
  <c r="Q629" i="10"/>
  <c r="S629" i="10"/>
  <c r="U629" i="10"/>
  <c r="W629" i="10" s="1"/>
  <c r="V629" i="10"/>
  <c r="X629" i="10"/>
  <c r="Y629" i="10"/>
  <c r="Z629" i="10" s="1"/>
  <c r="AD629" i="10"/>
  <c r="AE629" i="10" s="1"/>
  <c r="AI629" i="10"/>
  <c r="AK629" i="10"/>
  <c r="M630" i="10"/>
  <c r="R630" i="10"/>
  <c r="Q630" i="10"/>
  <c r="S630" i="10"/>
  <c r="U630" i="10"/>
  <c r="V630" i="10"/>
  <c r="X630" i="10"/>
  <c r="AD630" i="10"/>
  <c r="AE630" i="10" s="1"/>
  <c r="AI630" i="10"/>
  <c r="AK630" i="10"/>
  <c r="M631" i="10"/>
  <c r="R631" i="10"/>
  <c r="Q631" i="10"/>
  <c r="S631" i="10"/>
  <c r="U631" i="10"/>
  <c r="W631" i="10" s="1"/>
  <c r="V631" i="10"/>
  <c r="X631" i="10"/>
  <c r="Y631" i="10"/>
  <c r="Z631" i="10" s="1"/>
  <c r="AD631" i="10"/>
  <c r="AE631" i="10" s="1"/>
  <c r="AI631" i="10"/>
  <c r="AK631" i="10"/>
  <c r="M632" i="10"/>
  <c r="R632" i="10"/>
  <c r="Q632" i="10"/>
  <c r="S632" i="10"/>
  <c r="U632" i="10"/>
  <c r="W632" i="10" s="1"/>
  <c r="V632" i="10"/>
  <c r="X632" i="10"/>
  <c r="AD632" i="10"/>
  <c r="AE632" i="10" s="1"/>
  <c r="AI632" i="10"/>
  <c r="AK632" i="10"/>
  <c r="M633" i="10"/>
  <c r="R633" i="10"/>
  <c r="Q633" i="10"/>
  <c r="S633" i="10"/>
  <c r="U633" i="10"/>
  <c r="W633" i="10" s="1"/>
  <c r="V633" i="10"/>
  <c r="X633" i="10"/>
  <c r="Y633" i="10"/>
  <c r="Z633" i="10" s="1"/>
  <c r="AD633" i="10"/>
  <c r="AE633" i="10" s="1"/>
  <c r="AI633" i="10"/>
  <c r="AK633" i="10"/>
  <c r="M634" i="10"/>
  <c r="R634" i="10"/>
  <c r="Q634" i="10"/>
  <c r="S634" i="10"/>
  <c r="U634" i="10"/>
  <c r="V634" i="10"/>
  <c r="X634" i="10"/>
  <c r="AD634" i="10"/>
  <c r="AE634" i="10" s="1"/>
  <c r="AI634" i="10"/>
  <c r="AK634" i="10"/>
  <c r="M635" i="10"/>
  <c r="R635" i="10"/>
  <c r="Q635" i="10"/>
  <c r="S635" i="10"/>
  <c r="U635" i="10"/>
  <c r="W635" i="10" s="1"/>
  <c r="V635" i="10"/>
  <c r="X635" i="10"/>
  <c r="Y635" i="10"/>
  <c r="Z635" i="10" s="1"/>
  <c r="AD635" i="10"/>
  <c r="AE635" i="10" s="1"/>
  <c r="AI635" i="10"/>
  <c r="AK635" i="10"/>
  <c r="M636" i="10"/>
  <c r="R636" i="10"/>
  <c r="Q636" i="10"/>
  <c r="S636" i="10"/>
  <c r="U636" i="10"/>
  <c r="W636" i="10" s="1"/>
  <c r="V636" i="10"/>
  <c r="X636" i="10"/>
  <c r="AD636" i="10"/>
  <c r="AE636" i="10" s="1"/>
  <c r="AI636" i="10"/>
  <c r="AK636" i="10"/>
  <c r="M637" i="10"/>
  <c r="R637" i="10"/>
  <c r="Q637" i="10"/>
  <c r="S637" i="10"/>
  <c r="U637" i="10"/>
  <c r="W637" i="10" s="1"/>
  <c r="V637" i="10"/>
  <c r="X637" i="10"/>
  <c r="Y637" i="10"/>
  <c r="Z637" i="10" s="1"/>
  <c r="AD637" i="10"/>
  <c r="AE637" i="10" s="1"/>
  <c r="AI637" i="10"/>
  <c r="AK637" i="10"/>
  <c r="M638" i="10"/>
  <c r="R638" i="10"/>
  <c r="Q638" i="10"/>
  <c r="S638" i="10"/>
  <c r="U638" i="10"/>
  <c r="V638" i="10"/>
  <c r="X638" i="10"/>
  <c r="AD638" i="10"/>
  <c r="AE638" i="10" s="1"/>
  <c r="AI638" i="10"/>
  <c r="AK638" i="10"/>
  <c r="M639" i="10"/>
  <c r="R639" i="10"/>
  <c r="Q639" i="10"/>
  <c r="S639" i="10"/>
  <c r="U639" i="10"/>
  <c r="W639" i="10" s="1"/>
  <c r="V639" i="10"/>
  <c r="X639" i="10"/>
  <c r="Y639" i="10"/>
  <c r="Z639" i="10" s="1"/>
  <c r="AD639" i="10"/>
  <c r="AE639" i="10" s="1"/>
  <c r="AI639" i="10"/>
  <c r="AK639" i="10"/>
  <c r="M640" i="10"/>
  <c r="R640" i="10"/>
  <c r="Q640" i="10"/>
  <c r="S640" i="10"/>
  <c r="U640" i="10"/>
  <c r="W640" i="10" s="1"/>
  <c r="V640" i="10"/>
  <c r="X640" i="10"/>
  <c r="AD640" i="10"/>
  <c r="AE640" i="10" s="1"/>
  <c r="AI640" i="10"/>
  <c r="AK640" i="10"/>
  <c r="M641" i="10"/>
  <c r="R641" i="10"/>
  <c r="Q641" i="10"/>
  <c r="S641" i="10"/>
  <c r="U641" i="10"/>
  <c r="W641" i="10" s="1"/>
  <c r="V641" i="10"/>
  <c r="X641" i="10"/>
  <c r="Y641" i="10"/>
  <c r="Z641" i="10" s="1"/>
  <c r="AD641" i="10"/>
  <c r="AE641" i="10" s="1"/>
  <c r="AI641" i="10"/>
  <c r="AK641" i="10"/>
  <c r="M642" i="10"/>
  <c r="R642" i="10"/>
  <c r="Q642" i="10"/>
  <c r="S642" i="10"/>
  <c r="U642" i="10"/>
  <c r="V642" i="10"/>
  <c r="X642" i="10"/>
  <c r="AD642" i="10"/>
  <c r="AE642" i="10" s="1"/>
  <c r="AI642" i="10"/>
  <c r="AK642" i="10"/>
  <c r="M643" i="10"/>
  <c r="R643" i="10"/>
  <c r="Q643" i="10"/>
  <c r="S643" i="10"/>
  <c r="U643" i="10"/>
  <c r="W643" i="10" s="1"/>
  <c r="V643" i="10"/>
  <c r="X643" i="10"/>
  <c r="Y643" i="10"/>
  <c r="Z643" i="10" s="1"/>
  <c r="AD643" i="10"/>
  <c r="AE643" i="10" s="1"/>
  <c r="AI643" i="10"/>
  <c r="AK643" i="10"/>
  <c r="M644" i="10"/>
  <c r="R644" i="10"/>
  <c r="Q644" i="10"/>
  <c r="S644" i="10"/>
  <c r="U644" i="10"/>
  <c r="W644" i="10" s="1"/>
  <c r="V644" i="10"/>
  <c r="X644" i="10"/>
  <c r="AD644" i="10"/>
  <c r="AE644" i="10" s="1"/>
  <c r="AI644" i="10"/>
  <c r="AK644" i="10"/>
  <c r="M645" i="10"/>
  <c r="R645" i="10"/>
  <c r="Q645" i="10"/>
  <c r="S645" i="10"/>
  <c r="U645" i="10"/>
  <c r="W645" i="10" s="1"/>
  <c r="V645" i="10"/>
  <c r="X645" i="10"/>
  <c r="Y645" i="10"/>
  <c r="Z645" i="10" s="1"/>
  <c r="AD645" i="10"/>
  <c r="AE645" i="10" s="1"/>
  <c r="AI645" i="10"/>
  <c r="AK645" i="10"/>
  <c r="M646" i="10"/>
  <c r="R646" i="10"/>
  <c r="Q646" i="10"/>
  <c r="S646" i="10"/>
  <c r="U646" i="10"/>
  <c r="V646" i="10"/>
  <c r="X646" i="10"/>
  <c r="AD646" i="10"/>
  <c r="AE646" i="10" s="1"/>
  <c r="AI646" i="10"/>
  <c r="AK646" i="10"/>
  <c r="M647" i="10"/>
  <c r="R647" i="10"/>
  <c r="Q647" i="10"/>
  <c r="S647" i="10"/>
  <c r="U647" i="10"/>
  <c r="W647" i="10" s="1"/>
  <c r="V647" i="10"/>
  <c r="X647" i="10"/>
  <c r="Y647" i="10"/>
  <c r="Z647" i="10" s="1"/>
  <c r="AD647" i="10"/>
  <c r="AE647" i="10" s="1"/>
  <c r="AI647" i="10"/>
  <c r="AK647" i="10"/>
  <c r="M648" i="10"/>
  <c r="R648" i="10"/>
  <c r="Q648" i="10"/>
  <c r="S648" i="10"/>
  <c r="U648" i="10"/>
  <c r="W648" i="10" s="1"/>
  <c r="V648" i="10"/>
  <c r="X648" i="10"/>
  <c r="AD648" i="10"/>
  <c r="AE648" i="10" s="1"/>
  <c r="AI648" i="10"/>
  <c r="AK648" i="10"/>
  <c r="M649" i="10"/>
  <c r="R649" i="10"/>
  <c r="Q649" i="10"/>
  <c r="S649" i="10"/>
  <c r="U649" i="10"/>
  <c r="W649" i="10" s="1"/>
  <c r="V649" i="10"/>
  <c r="X649" i="10"/>
  <c r="Y649" i="10"/>
  <c r="Z649" i="10" s="1"/>
  <c r="AD649" i="10"/>
  <c r="AE649" i="10" s="1"/>
  <c r="AI649" i="10"/>
  <c r="AK649" i="10"/>
  <c r="M650" i="10"/>
  <c r="R650" i="10"/>
  <c r="Q650" i="10"/>
  <c r="S650" i="10"/>
  <c r="U650" i="10"/>
  <c r="V650" i="10"/>
  <c r="X650" i="10"/>
  <c r="AD650" i="10"/>
  <c r="AE650" i="10" s="1"/>
  <c r="AI650" i="10"/>
  <c r="AK650" i="10"/>
  <c r="M651" i="10"/>
  <c r="R651" i="10"/>
  <c r="Q651" i="10"/>
  <c r="S651" i="10"/>
  <c r="U651" i="10"/>
  <c r="W651" i="10" s="1"/>
  <c r="V651" i="10"/>
  <c r="X651" i="10"/>
  <c r="Y651" i="10"/>
  <c r="Z651" i="10" s="1"/>
  <c r="AD651" i="10"/>
  <c r="AE651" i="10" s="1"/>
  <c r="AI651" i="10"/>
  <c r="AK651" i="10"/>
  <c r="M652" i="10"/>
  <c r="R652" i="10"/>
  <c r="Q652" i="10"/>
  <c r="S652" i="10"/>
  <c r="U652" i="10"/>
  <c r="W652" i="10" s="1"/>
  <c r="V652" i="10"/>
  <c r="X652" i="10"/>
  <c r="AD652" i="10"/>
  <c r="AE652" i="10" s="1"/>
  <c r="AI652" i="10"/>
  <c r="AK652" i="10"/>
  <c r="M653" i="10"/>
  <c r="R653" i="10"/>
  <c r="Q653" i="10"/>
  <c r="S653" i="10"/>
  <c r="U653" i="10"/>
  <c r="W653" i="10" s="1"/>
  <c r="V653" i="10"/>
  <c r="X653" i="10"/>
  <c r="Y653" i="10"/>
  <c r="Z653" i="10" s="1"/>
  <c r="AD653" i="10"/>
  <c r="AE653" i="10" s="1"/>
  <c r="AI653" i="10"/>
  <c r="AK653" i="10"/>
  <c r="M654" i="10"/>
  <c r="R654" i="10"/>
  <c r="Q654" i="10"/>
  <c r="S654" i="10"/>
  <c r="U654" i="10"/>
  <c r="V654" i="10"/>
  <c r="X654" i="10"/>
  <c r="AD654" i="10"/>
  <c r="AE654" i="10" s="1"/>
  <c r="AI654" i="10"/>
  <c r="AK654" i="10"/>
  <c r="M655" i="10"/>
  <c r="R655" i="10"/>
  <c r="Q655" i="10"/>
  <c r="S655" i="10"/>
  <c r="U655" i="10"/>
  <c r="W655" i="10" s="1"/>
  <c r="V655" i="10"/>
  <c r="X655" i="10"/>
  <c r="Y655" i="10"/>
  <c r="Z655" i="10" s="1"/>
  <c r="AD655" i="10"/>
  <c r="AE655" i="10" s="1"/>
  <c r="AI655" i="10"/>
  <c r="AK655" i="10"/>
  <c r="M656" i="10"/>
  <c r="R656" i="10"/>
  <c r="Q656" i="10"/>
  <c r="S656" i="10"/>
  <c r="U656" i="10"/>
  <c r="W656" i="10" s="1"/>
  <c r="V656" i="10"/>
  <c r="X656" i="10"/>
  <c r="AD656" i="10"/>
  <c r="AE656" i="10" s="1"/>
  <c r="AI656" i="10"/>
  <c r="AK656" i="10"/>
  <c r="M657" i="10"/>
  <c r="R657" i="10"/>
  <c r="Q657" i="10"/>
  <c r="S657" i="10"/>
  <c r="U657" i="10"/>
  <c r="W657" i="10" s="1"/>
  <c r="V657" i="10"/>
  <c r="X657" i="10"/>
  <c r="Y657" i="10"/>
  <c r="Z657" i="10" s="1"/>
  <c r="AD657" i="10"/>
  <c r="AE657" i="10" s="1"/>
  <c r="AI657" i="10"/>
  <c r="AK657" i="10"/>
  <c r="M658" i="10"/>
  <c r="R658" i="10"/>
  <c r="Q658" i="10"/>
  <c r="S658" i="10"/>
  <c r="U658" i="10"/>
  <c r="V658" i="10"/>
  <c r="X658" i="10"/>
  <c r="AD658" i="10"/>
  <c r="AE658" i="10" s="1"/>
  <c r="AI658" i="10"/>
  <c r="AK658" i="10"/>
  <c r="M659" i="10"/>
  <c r="R659" i="10"/>
  <c r="Q659" i="10"/>
  <c r="S659" i="10"/>
  <c r="U659" i="10"/>
  <c r="W659" i="10" s="1"/>
  <c r="V659" i="10"/>
  <c r="X659" i="10"/>
  <c r="Y659" i="10"/>
  <c r="Z659" i="10" s="1"/>
  <c r="AD659" i="10"/>
  <c r="AE659" i="10" s="1"/>
  <c r="AI659" i="10"/>
  <c r="AK659" i="10"/>
  <c r="M660" i="10"/>
  <c r="R660" i="10"/>
  <c r="Q660" i="10"/>
  <c r="S660" i="10"/>
  <c r="U660" i="10"/>
  <c r="W660" i="10" s="1"/>
  <c r="V660" i="10"/>
  <c r="X660" i="10"/>
  <c r="AD660" i="10"/>
  <c r="AE660" i="10" s="1"/>
  <c r="AI660" i="10"/>
  <c r="AK660" i="10"/>
  <c r="M661" i="10"/>
  <c r="R661" i="10"/>
  <c r="Q661" i="10"/>
  <c r="S661" i="10"/>
  <c r="U661" i="10"/>
  <c r="W661" i="10" s="1"/>
  <c r="V661" i="10"/>
  <c r="X661" i="10"/>
  <c r="Y661" i="10"/>
  <c r="Z661" i="10" s="1"/>
  <c r="AD661" i="10"/>
  <c r="AE661" i="10" s="1"/>
  <c r="AI661" i="10"/>
  <c r="AK661" i="10"/>
  <c r="M662" i="10"/>
  <c r="R662" i="10"/>
  <c r="Q662" i="10"/>
  <c r="S662" i="10"/>
  <c r="U662" i="10"/>
  <c r="V662" i="10"/>
  <c r="X662" i="10"/>
  <c r="AD662" i="10"/>
  <c r="AE662" i="10" s="1"/>
  <c r="AI662" i="10"/>
  <c r="AK662" i="10"/>
  <c r="M663" i="10"/>
  <c r="R663" i="10"/>
  <c r="Q663" i="10"/>
  <c r="S663" i="10"/>
  <c r="U663" i="10"/>
  <c r="W663" i="10" s="1"/>
  <c r="V663" i="10"/>
  <c r="X663" i="10"/>
  <c r="Y663" i="10"/>
  <c r="Z663" i="10" s="1"/>
  <c r="AD663" i="10"/>
  <c r="AE663" i="10" s="1"/>
  <c r="AI663" i="10"/>
  <c r="AK663" i="10"/>
  <c r="M664" i="10"/>
  <c r="R664" i="10"/>
  <c r="Q664" i="10"/>
  <c r="S664" i="10"/>
  <c r="U664" i="10"/>
  <c r="W664" i="10" s="1"/>
  <c r="V664" i="10"/>
  <c r="X664" i="10"/>
  <c r="AD664" i="10"/>
  <c r="AE664" i="10" s="1"/>
  <c r="AI664" i="10"/>
  <c r="AK664" i="10"/>
  <c r="M665" i="10"/>
  <c r="R665" i="10"/>
  <c r="Q665" i="10"/>
  <c r="S665" i="10"/>
  <c r="U665" i="10"/>
  <c r="W665" i="10" s="1"/>
  <c r="V665" i="10"/>
  <c r="X665" i="10"/>
  <c r="Y665" i="10"/>
  <c r="Z665" i="10" s="1"/>
  <c r="AD665" i="10"/>
  <c r="AE665" i="10" s="1"/>
  <c r="AI665" i="10"/>
  <c r="AK665" i="10"/>
  <c r="M666" i="10"/>
  <c r="R666" i="10"/>
  <c r="Q666" i="10"/>
  <c r="S666" i="10"/>
  <c r="U666" i="10"/>
  <c r="V666" i="10"/>
  <c r="X666" i="10"/>
  <c r="AD666" i="10"/>
  <c r="AE666" i="10" s="1"/>
  <c r="AI666" i="10"/>
  <c r="AK666" i="10"/>
  <c r="M667" i="10"/>
  <c r="R667" i="10"/>
  <c r="Q667" i="10"/>
  <c r="S667" i="10"/>
  <c r="U667" i="10"/>
  <c r="W667" i="10" s="1"/>
  <c r="V667" i="10"/>
  <c r="X667" i="10"/>
  <c r="Y667" i="10"/>
  <c r="Z667" i="10" s="1"/>
  <c r="AD667" i="10"/>
  <c r="AE667" i="10" s="1"/>
  <c r="AI667" i="10"/>
  <c r="AK667" i="10"/>
  <c r="M668" i="10"/>
  <c r="R668" i="10"/>
  <c r="Q668" i="10"/>
  <c r="S668" i="10"/>
  <c r="U668" i="10"/>
  <c r="W668" i="10" s="1"/>
  <c r="V668" i="10"/>
  <c r="X668" i="10"/>
  <c r="AD668" i="10"/>
  <c r="AE668" i="10" s="1"/>
  <c r="AI668" i="10"/>
  <c r="AK668" i="10"/>
  <c r="M669" i="10"/>
  <c r="R669" i="10"/>
  <c r="Q669" i="10"/>
  <c r="S669" i="10"/>
  <c r="U669" i="10"/>
  <c r="W669" i="10" s="1"/>
  <c r="V669" i="10"/>
  <c r="X669" i="10"/>
  <c r="Y669" i="10"/>
  <c r="Z669" i="10" s="1"/>
  <c r="AD669" i="10"/>
  <c r="AE669" i="10" s="1"/>
  <c r="AI669" i="10"/>
  <c r="AK669" i="10"/>
  <c r="M670" i="10"/>
  <c r="R670" i="10"/>
  <c r="Q670" i="10"/>
  <c r="S670" i="10"/>
  <c r="U670" i="10"/>
  <c r="V670" i="10"/>
  <c r="X670" i="10"/>
  <c r="AD670" i="10"/>
  <c r="AE670" i="10" s="1"/>
  <c r="AI670" i="10"/>
  <c r="AK670" i="10"/>
  <c r="M671" i="10"/>
  <c r="R671" i="10"/>
  <c r="Q671" i="10"/>
  <c r="S671" i="10"/>
  <c r="U671" i="10"/>
  <c r="W671" i="10" s="1"/>
  <c r="V671" i="10"/>
  <c r="X671" i="10"/>
  <c r="Y671" i="10"/>
  <c r="Z671" i="10" s="1"/>
  <c r="AD671" i="10"/>
  <c r="AE671" i="10" s="1"/>
  <c r="AI671" i="10"/>
  <c r="AK671" i="10"/>
  <c r="M672" i="10"/>
  <c r="R672" i="10"/>
  <c r="Q672" i="10"/>
  <c r="S672" i="10"/>
  <c r="U672" i="10"/>
  <c r="W672" i="10" s="1"/>
  <c r="V672" i="10"/>
  <c r="X672" i="10"/>
  <c r="AD672" i="10"/>
  <c r="AE672" i="10" s="1"/>
  <c r="AI672" i="10"/>
  <c r="AK672" i="10"/>
  <c r="M673" i="10"/>
  <c r="R673" i="10"/>
  <c r="Q673" i="10"/>
  <c r="S673" i="10"/>
  <c r="U673" i="10"/>
  <c r="W673" i="10" s="1"/>
  <c r="V673" i="10"/>
  <c r="X673" i="10"/>
  <c r="Y673" i="10"/>
  <c r="Z673" i="10" s="1"/>
  <c r="AD673" i="10"/>
  <c r="AE673" i="10" s="1"/>
  <c r="AI673" i="10"/>
  <c r="AK673" i="10"/>
  <c r="M674" i="10"/>
  <c r="R674" i="10"/>
  <c r="Q674" i="10"/>
  <c r="S674" i="10"/>
  <c r="U674" i="10"/>
  <c r="V674" i="10"/>
  <c r="X674" i="10"/>
  <c r="AD674" i="10"/>
  <c r="AE674" i="10" s="1"/>
  <c r="AI674" i="10"/>
  <c r="AK674" i="10"/>
  <c r="M675" i="10"/>
  <c r="R675" i="10"/>
  <c r="Q675" i="10"/>
  <c r="S675" i="10"/>
  <c r="U675" i="10"/>
  <c r="W675" i="10" s="1"/>
  <c r="V675" i="10"/>
  <c r="X675" i="10"/>
  <c r="Y675" i="10"/>
  <c r="Z675" i="10" s="1"/>
  <c r="AD675" i="10"/>
  <c r="AE675" i="10" s="1"/>
  <c r="AI675" i="10"/>
  <c r="AK675" i="10"/>
  <c r="M676" i="10"/>
  <c r="R676" i="10"/>
  <c r="Q676" i="10"/>
  <c r="S676" i="10"/>
  <c r="U676" i="10"/>
  <c r="W676" i="10" s="1"/>
  <c r="V676" i="10"/>
  <c r="X676" i="10"/>
  <c r="AD676" i="10"/>
  <c r="AE676" i="10" s="1"/>
  <c r="AI676" i="10"/>
  <c r="AK676" i="10"/>
  <c r="M677" i="10"/>
  <c r="R677" i="10"/>
  <c r="Q677" i="10"/>
  <c r="S677" i="10"/>
  <c r="U677" i="10"/>
  <c r="W677" i="10" s="1"/>
  <c r="V677" i="10"/>
  <c r="X677" i="10"/>
  <c r="Y677" i="10"/>
  <c r="Z677" i="10" s="1"/>
  <c r="AD677" i="10"/>
  <c r="AE677" i="10" s="1"/>
  <c r="AI677" i="10"/>
  <c r="AK677" i="10"/>
  <c r="M678" i="10"/>
  <c r="R678" i="10"/>
  <c r="Q678" i="10"/>
  <c r="S678" i="10"/>
  <c r="U678" i="10"/>
  <c r="V678" i="10"/>
  <c r="X678" i="10"/>
  <c r="AD678" i="10"/>
  <c r="AE678" i="10" s="1"/>
  <c r="AI678" i="10"/>
  <c r="AK678" i="10"/>
  <c r="M679" i="10"/>
  <c r="R679" i="10"/>
  <c r="Q679" i="10"/>
  <c r="S679" i="10"/>
  <c r="U679" i="10"/>
  <c r="W679" i="10" s="1"/>
  <c r="V679" i="10"/>
  <c r="X679" i="10"/>
  <c r="Y679" i="10"/>
  <c r="Z679" i="10" s="1"/>
  <c r="AD679" i="10"/>
  <c r="AE679" i="10" s="1"/>
  <c r="AI679" i="10"/>
  <c r="AK679" i="10"/>
  <c r="M680" i="10"/>
  <c r="R680" i="10"/>
  <c r="Q680" i="10"/>
  <c r="S680" i="10"/>
  <c r="U680" i="10"/>
  <c r="W680" i="10" s="1"/>
  <c r="V680" i="10"/>
  <c r="X680" i="10"/>
  <c r="AD680" i="10"/>
  <c r="AE680" i="10" s="1"/>
  <c r="AI680" i="10"/>
  <c r="AK680" i="10"/>
  <c r="M681" i="10"/>
  <c r="R681" i="10"/>
  <c r="Q681" i="10"/>
  <c r="S681" i="10"/>
  <c r="U681" i="10"/>
  <c r="W681" i="10" s="1"/>
  <c r="V681" i="10"/>
  <c r="X681" i="10"/>
  <c r="Y681" i="10"/>
  <c r="Z681" i="10" s="1"/>
  <c r="AD681" i="10"/>
  <c r="AE681" i="10" s="1"/>
  <c r="AI681" i="10"/>
  <c r="AK681" i="10"/>
  <c r="M682" i="10"/>
  <c r="R682" i="10"/>
  <c r="Q682" i="10"/>
  <c r="S682" i="10"/>
  <c r="U682" i="10"/>
  <c r="V682" i="10"/>
  <c r="X682" i="10"/>
  <c r="AD682" i="10"/>
  <c r="AE682" i="10" s="1"/>
  <c r="AI682" i="10"/>
  <c r="AK682" i="10"/>
  <c r="M683" i="10"/>
  <c r="R683" i="10"/>
  <c r="Q683" i="10"/>
  <c r="S683" i="10"/>
  <c r="U683" i="10"/>
  <c r="W683" i="10" s="1"/>
  <c r="V683" i="10"/>
  <c r="X683" i="10"/>
  <c r="Y683" i="10"/>
  <c r="Z683" i="10" s="1"/>
  <c r="AD683" i="10"/>
  <c r="AE683" i="10" s="1"/>
  <c r="AI683" i="10"/>
  <c r="AK683" i="10"/>
  <c r="M684" i="10"/>
  <c r="R684" i="10"/>
  <c r="Q684" i="10"/>
  <c r="S684" i="10"/>
  <c r="U684" i="10"/>
  <c r="W684" i="10" s="1"/>
  <c r="V684" i="10"/>
  <c r="X684" i="10"/>
  <c r="AD684" i="10"/>
  <c r="AE684" i="10" s="1"/>
  <c r="AI684" i="10"/>
  <c r="AK684" i="10"/>
  <c r="M685" i="10"/>
  <c r="R685" i="10"/>
  <c r="Q685" i="10"/>
  <c r="S685" i="10"/>
  <c r="U685" i="10"/>
  <c r="W685" i="10" s="1"/>
  <c r="V685" i="10"/>
  <c r="X685" i="10"/>
  <c r="Y685" i="10"/>
  <c r="Z685" i="10" s="1"/>
  <c r="AD685" i="10"/>
  <c r="AE685" i="10" s="1"/>
  <c r="AI685" i="10"/>
  <c r="AK685" i="10"/>
  <c r="M686" i="10"/>
  <c r="R686" i="10"/>
  <c r="Q686" i="10"/>
  <c r="S686" i="10"/>
  <c r="U686" i="10"/>
  <c r="V686" i="10"/>
  <c r="X686" i="10"/>
  <c r="AD686" i="10"/>
  <c r="AE686" i="10" s="1"/>
  <c r="AI686" i="10"/>
  <c r="AK686" i="10"/>
  <c r="M687" i="10"/>
  <c r="R687" i="10"/>
  <c r="Q687" i="10"/>
  <c r="S687" i="10"/>
  <c r="U687" i="10"/>
  <c r="W687" i="10" s="1"/>
  <c r="V687" i="10"/>
  <c r="X687" i="10"/>
  <c r="Y687" i="10"/>
  <c r="Z687" i="10" s="1"/>
  <c r="AD687" i="10"/>
  <c r="AE687" i="10" s="1"/>
  <c r="AI687" i="10"/>
  <c r="AK687" i="10"/>
  <c r="M688" i="10"/>
  <c r="R688" i="10"/>
  <c r="Q688" i="10"/>
  <c r="S688" i="10"/>
  <c r="U688" i="10"/>
  <c r="W688" i="10" s="1"/>
  <c r="V688" i="10"/>
  <c r="X688" i="10"/>
  <c r="AD688" i="10"/>
  <c r="AE688" i="10" s="1"/>
  <c r="AI688" i="10"/>
  <c r="AK688" i="10"/>
  <c r="M689" i="10"/>
  <c r="R689" i="10"/>
  <c r="Q689" i="10"/>
  <c r="S689" i="10"/>
  <c r="U689" i="10"/>
  <c r="W689" i="10" s="1"/>
  <c r="V689" i="10"/>
  <c r="X689" i="10"/>
  <c r="Y689" i="10"/>
  <c r="Z689" i="10" s="1"/>
  <c r="AD689" i="10"/>
  <c r="AE689" i="10" s="1"/>
  <c r="AI689" i="10"/>
  <c r="AK689" i="10"/>
  <c r="M690" i="10"/>
  <c r="R690" i="10"/>
  <c r="Q690" i="10"/>
  <c r="S690" i="10"/>
  <c r="U690" i="10"/>
  <c r="V690" i="10"/>
  <c r="X690" i="10"/>
  <c r="AD690" i="10"/>
  <c r="AE690" i="10" s="1"/>
  <c r="AI690" i="10"/>
  <c r="AK690" i="10"/>
  <c r="M691" i="10"/>
  <c r="R691" i="10"/>
  <c r="Q691" i="10"/>
  <c r="S691" i="10"/>
  <c r="U691" i="10"/>
  <c r="W691" i="10" s="1"/>
  <c r="V691" i="10"/>
  <c r="X691" i="10"/>
  <c r="Y691" i="10"/>
  <c r="Z691" i="10" s="1"/>
  <c r="AD691" i="10"/>
  <c r="AE691" i="10" s="1"/>
  <c r="AI691" i="10"/>
  <c r="AK691" i="10"/>
  <c r="M692" i="10"/>
  <c r="R692" i="10"/>
  <c r="Q692" i="10"/>
  <c r="S692" i="10"/>
  <c r="U692" i="10"/>
  <c r="W692" i="10" s="1"/>
  <c r="V692" i="10"/>
  <c r="X692" i="10"/>
  <c r="AD692" i="10"/>
  <c r="AE692" i="10" s="1"/>
  <c r="AI692" i="10"/>
  <c r="AK692" i="10"/>
  <c r="M693" i="10"/>
  <c r="R693" i="10"/>
  <c r="Q693" i="10"/>
  <c r="S693" i="10"/>
  <c r="U693" i="10"/>
  <c r="W693" i="10" s="1"/>
  <c r="V693" i="10"/>
  <c r="X693" i="10"/>
  <c r="Y693" i="10"/>
  <c r="Z693" i="10" s="1"/>
  <c r="AD693" i="10"/>
  <c r="AE693" i="10" s="1"/>
  <c r="AI693" i="10"/>
  <c r="AK693" i="10"/>
  <c r="M694" i="10"/>
  <c r="R694" i="10"/>
  <c r="Q694" i="10"/>
  <c r="S694" i="10"/>
  <c r="U694" i="10"/>
  <c r="V694" i="10"/>
  <c r="X694" i="10"/>
  <c r="AD694" i="10"/>
  <c r="AE694" i="10" s="1"/>
  <c r="AI694" i="10"/>
  <c r="AK694" i="10"/>
  <c r="M695" i="10"/>
  <c r="R695" i="10"/>
  <c r="Q695" i="10"/>
  <c r="S695" i="10"/>
  <c r="U695" i="10"/>
  <c r="W695" i="10" s="1"/>
  <c r="V695" i="10"/>
  <c r="X695" i="10"/>
  <c r="Y695" i="10"/>
  <c r="Z695" i="10" s="1"/>
  <c r="AD695" i="10"/>
  <c r="AE695" i="10" s="1"/>
  <c r="AI695" i="10"/>
  <c r="AK695" i="10"/>
  <c r="M696" i="10"/>
  <c r="R696" i="10"/>
  <c r="Q696" i="10"/>
  <c r="S696" i="10"/>
  <c r="U696" i="10"/>
  <c r="W696" i="10" s="1"/>
  <c r="V696" i="10"/>
  <c r="X696" i="10"/>
  <c r="AD696" i="10"/>
  <c r="AE696" i="10" s="1"/>
  <c r="AI696" i="10"/>
  <c r="AK696" i="10"/>
  <c r="M697" i="10"/>
  <c r="R697" i="10"/>
  <c r="Q697" i="10"/>
  <c r="S697" i="10"/>
  <c r="U697" i="10"/>
  <c r="W697" i="10" s="1"/>
  <c r="V697" i="10"/>
  <c r="X697" i="10"/>
  <c r="Y697" i="10"/>
  <c r="Z697" i="10" s="1"/>
  <c r="AD697" i="10"/>
  <c r="AE697" i="10" s="1"/>
  <c r="AI697" i="10"/>
  <c r="AK697" i="10"/>
  <c r="M698" i="10"/>
  <c r="R698" i="10"/>
  <c r="Q698" i="10"/>
  <c r="S698" i="10"/>
  <c r="U698" i="10"/>
  <c r="V698" i="10"/>
  <c r="X698" i="10"/>
  <c r="AD698" i="10"/>
  <c r="AE698" i="10" s="1"/>
  <c r="AI698" i="10"/>
  <c r="AK698" i="10"/>
  <c r="M699" i="10"/>
  <c r="R699" i="10"/>
  <c r="Q699" i="10"/>
  <c r="S699" i="10"/>
  <c r="U699" i="10"/>
  <c r="W699" i="10" s="1"/>
  <c r="V699" i="10"/>
  <c r="X699" i="10"/>
  <c r="Y699" i="10"/>
  <c r="Z699" i="10" s="1"/>
  <c r="AD699" i="10"/>
  <c r="AE699" i="10" s="1"/>
  <c r="AI699" i="10"/>
  <c r="AK699" i="10"/>
  <c r="M700" i="10"/>
  <c r="R700" i="10"/>
  <c r="Q700" i="10"/>
  <c r="S700" i="10"/>
  <c r="U700" i="10"/>
  <c r="W700" i="10" s="1"/>
  <c r="V700" i="10"/>
  <c r="X700" i="10"/>
  <c r="AD700" i="10"/>
  <c r="AE700" i="10" s="1"/>
  <c r="AI700" i="10"/>
  <c r="AK700" i="10"/>
  <c r="M701" i="10"/>
  <c r="R701" i="10"/>
  <c r="Q701" i="10"/>
  <c r="S701" i="10"/>
  <c r="U701" i="10"/>
  <c r="W701" i="10" s="1"/>
  <c r="V701" i="10"/>
  <c r="X701" i="10"/>
  <c r="Y701" i="10"/>
  <c r="Z701" i="10" s="1"/>
  <c r="AD701" i="10"/>
  <c r="AE701" i="10" s="1"/>
  <c r="AI701" i="10"/>
  <c r="AK701" i="10"/>
  <c r="M702" i="10"/>
  <c r="R702" i="10"/>
  <c r="Q702" i="10"/>
  <c r="S702" i="10"/>
  <c r="U702" i="10"/>
  <c r="V702" i="10"/>
  <c r="X702" i="10"/>
  <c r="AD702" i="10"/>
  <c r="AE702" i="10" s="1"/>
  <c r="AI702" i="10"/>
  <c r="AK702" i="10"/>
  <c r="M703" i="10"/>
  <c r="R703" i="10"/>
  <c r="Q703" i="10"/>
  <c r="S703" i="10"/>
  <c r="U703" i="10"/>
  <c r="W703" i="10" s="1"/>
  <c r="V703" i="10"/>
  <c r="X703" i="10"/>
  <c r="Y703" i="10"/>
  <c r="Z703" i="10" s="1"/>
  <c r="AD703" i="10"/>
  <c r="AE703" i="10" s="1"/>
  <c r="AI703" i="10"/>
  <c r="AK703" i="10"/>
  <c r="M704" i="10"/>
  <c r="R704" i="10"/>
  <c r="Q704" i="10"/>
  <c r="S704" i="10"/>
  <c r="U704" i="10"/>
  <c r="W704" i="10" s="1"/>
  <c r="V704" i="10"/>
  <c r="X704" i="10"/>
  <c r="AD704" i="10"/>
  <c r="AE704" i="10" s="1"/>
  <c r="AI704" i="10"/>
  <c r="AK704" i="10"/>
  <c r="M705" i="10"/>
  <c r="R705" i="10"/>
  <c r="Q705" i="10"/>
  <c r="S705" i="10"/>
  <c r="U705" i="10"/>
  <c r="V705" i="10"/>
  <c r="X705" i="10"/>
  <c r="AD705" i="10"/>
  <c r="AE705" i="10" s="1"/>
  <c r="AI705" i="10"/>
  <c r="AK705" i="10"/>
  <c r="M706" i="10"/>
  <c r="R706" i="10"/>
  <c r="Q706" i="10"/>
  <c r="S706" i="10"/>
  <c r="U706" i="10"/>
  <c r="W706" i="10" s="1"/>
  <c r="V706" i="10"/>
  <c r="X706" i="10"/>
  <c r="AD706" i="10"/>
  <c r="AE706" i="10" s="1"/>
  <c r="AI706" i="10"/>
  <c r="AK706" i="10"/>
  <c r="M707" i="10"/>
  <c r="R707" i="10"/>
  <c r="Q707" i="10"/>
  <c r="S707" i="10"/>
  <c r="U707" i="10"/>
  <c r="V707" i="10"/>
  <c r="X707" i="10"/>
  <c r="AD707" i="10"/>
  <c r="AE707" i="10" s="1"/>
  <c r="AI707" i="10"/>
  <c r="AK707" i="10"/>
  <c r="M708" i="10"/>
  <c r="R708" i="10"/>
  <c r="Q708" i="10"/>
  <c r="S708" i="10"/>
  <c r="U708" i="10"/>
  <c r="W708" i="10" s="1"/>
  <c r="V708" i="10"/>
  <c r="X708" i="10"/>
  <c r="AD708" i="10"/>
  <c r="AE708" i="10" s="1"/>
  <c r="AI708" i="10"/>
  <c r="AK708" i="10"/>
  <c r="M709" i="10"/>
  <c r="R709" i="10"/>
  <c r="Q709" i="10"/>
  <c r="S709" i="10"/>
  <c r="U709" i="10"/>
  <c r="V709" i="10"/>
  <c r="X709" i="10"/>
  <c r="AD709" i="10"/>
  <c r="AE709" i="10" s="1"/>
  <c r="AI709" i="10"/>
  <c r="AK709" i="10"/>
  <c r="M710" i="10"/>
  <c r="R710" i="10"/>
  <c r="Q710" i="10"/>
  <c r="S710" i="10"/>
  <c r="U710" i="10"/>
  <c r="W710" i="10" s="1"/>
  <c r="V710" i="10"/>
  <c r="X710" i="10"/>
  <c r="AD710" i="10"/>
  <c r="AE710" i="10" s="1"/>
  <c r="AI710" i="10"/>
  <c r="AK710" i="10"/>
  <c r="M711" i="10"/>
  <c r="R711" i="10"/>
  <c r="Q711" i="10"/>
  <c r="S711" i="10"/>
  <c r="U711" i="10"/>
  <c r="V711" i="10"/>
  <c r="X711" i="10"/>
  <c r="AD711" i="10"/>
  <c r="AE711" i="10" s="1"/>
  <c r="AI711" i="10"/>
  <c r="AK711" i="10"/>
  <c r="M712" i="10"/>
  <c r="R712" i="10"/>
  <c r="Q712" i="10"/>
  <c r="S712" i="10"/>
  <c r="U712" i="10"/>
  <c r="W712" i="10" s="1"/>
  <c r="V712" i="10"/>
  <c r="X712" i="10"/>
  <c r="AD712" i="10"/>
  <c r="AE712" i="10" s="1"/>
  <c r="AI712" i="10"/>
  <c r="AK712" i="10"/>
  <c r="M713" i="10"/>
  <c r="R713" i="10"/>
  <c r="Q713" i="10"/>
  <c r="S713" i="10"/>
  <c r="U713" i="10"/>
  <c r="V713" i="10"/>
  <c r="X713" i="10"/>
  <c r="AD713" i="10"/>
  <c r="AE713" i="10" s="1"/>
  <c r="AI713" i="10"/>
  <c r="AK713" i="10"/>
  <c r="M714" i="10"/>
  <c r="R714" i="10"/>
  <c r="Q714" i="10"/>
  <c r="S714" i="10"/>
  <c r="U714" i="10"/>
  <c r="W714" i="10" s="1"/>
  <c r="V714" i="10"/>
  <c r="X714" i="10"/>
  <c r="AD714" i="10"/>
  <c r="AE714" i="10" s="1"/>
  <c r="AI714" i="10"/>
  <c r="AK714" i="10"/>
  <c r="M715" i="10"/>
  <c r="R715" i="10"/>
  <c r="Q715" i="10"/>
  <c r="S715" i="10"/>
  <c r="U715" i="10"/>
  <c r="V715" i="10"/>
  <c r="X715" i="10"/>
  <c r="AD715" i="10"/>
  <c r="AE715" i="10" s="1"/>
  <c r="AI715" i="10"/>
  <c r="AK715" i="10"/>
  <c r="M716" i="10"/>
  <c r="R716" i="10"/>
  <c r="Q716" i="10"/>
  <c r="S716" i="10"/>
  <c r="U716" i="10"/>
  <c r="W716" i="10" s="1"/>
  <c r="V716" i="10"/>
  <c r="X716" i="10"/>
  <c r="AD716" i="10"/>
  <c r="AE716" i="10" s="1"/>
  <c r="AI716" i="10"/>
  <c r="AK716" i="10"/>
  <c r="M717" i="10"/>
  <c r="R717" i="10"/>
  <c r="Q717" i="10"/>
  <c r="S717" i="10"/>
  <c r="U717" i="10"/>
  <c r="V717" i="10"/>
  <c r="X717" i="10"/>
  <c r="AD717" i="10"/>
  <c r="AE717" i="10" s="1"/>
  <c r="AI717" i="10"/>
  <c r="AK717" i="10"/>
  <c r="M718" i="10"/>
  <c r="R718" i="10"/>
  <c r="Q718" i="10"/>
  <c r="S718" i="10"/>
  <c r="U718" i="10"/>
  <c r="W718" i="10" s="1"/>
  <c r="V718" i="10"/>
  <c r="X718" i="10"/>
  <c r="Y718" i="10"/>
  <c r="Z718" i="10" s="1"/>
  <c r="AD718" i="10"/>
  <c r="AE718" i="10" s="1"/>
  <c r="AI718" i="10"/>
  <c r="AK718" i="10"/>
  <c r="M719" i="10"/>
  <c r="R719" i="10"/>
  <c r="Q719" i="10"/>
  <c r="S719" i="10"/>
  <c r="U719" i="10"/>
  <c r="W719" i="10" s="1"/>
  <c r="V719" i="10"/>
  <c r="X719" i="10"/>
  <c r="AD719" i="10"/>
  <c r="AE719" i="10" s="1"/>
  <c r="AI719" i="10"/>
  <c r="AK719" i="10"/>
  <c r="M720" i="10"/>
  <c r="R720" i="10"/>
  <c r="Q720" i="10"/>
  <c r="S720" i="10"/>
  <c r="U720" i="10"/>
  <c r="W720" i="10" s="1"/>
  <c r="V720" i="10"/>
  <c r="X720" i="10"/>
  <c r="Y720" i="10"/>
  <c r="Z720" i="10" s="1"/>
  <c r="AD720" i="10"/>
  <c r="AE720" i="10" s="1"/>
  <c r="AI720" i="10"/>
  <c r="AK720" i="10"/>
  <c r="M721" i="10"/>
  <c r="R721" i="10"/>
  <c r="Q721" i="10"/>
  <c r="S721" i="10"/>
  <c r="U721" i="10"/>
  <c r="V721" i="10"/>
  <c r="X721" i="10"/>
  <c r="AD721" i="10"/>
  <c r="AE721" i="10" s="1"/>
  <c r="AI721" i="10"/>
  <c r="AK721" i="10"/>
  <c r="M722" i="10"/>
  <c r="R722" i="10"/>
  <c r="Q722" i="10"/>
  <c r="S722" i="10"/>
  <c r="U722" i="10"/>
  <c r="W722" i="10" s="1"/>
  <c r="V722" i="10"/>
  <c r="X722" i="10"/>
  <c r="Y722" i="10"/>
  <c r="Z722" i="10" s="1"/>
  <c r="AD722" i="10"/>
  <c r="AE722" i="10" s="1"/>
  <c r="AI722" i="10"/>
  <c r="AK722" i="10"/>
  <c r="M723" i="10"/>
  <c r="R723" i="10"/>
  <c r="Q723" i="10"/>
  <c r="S723" i="10"/>
  <c r="U723" i="10"/>
  <c r="W723" i="10" s="1"/>
  <c r="V723" i="10"/>
  <c r="X723" i="10"/>
  <c r="AD723" i="10"/>
  <c r="AE723" i="10" s="1"/>
  <c r="AI723" i="10"/>
  <c r="AK723" i="10"/>
  <c r="M724" i="10"/>
  <c r="R724" i="10"/>
  <c r="Q724" i="10"/>
  <c r="S724" i="10"/>
  <c r="U724" i="10"/>
  <c r="W724" i="10" s="1"/>
  <c r="V724" i="10"/>
  <c r="X724" i="10"/>
  <c r="Y724" i="10"/>
  <c r="Z724" i="10" s="1"/>
  <c r="AD724" i="10"/>
  <c r="AE724" i="10" s="1"/>
  <c r="AI724" i="10"/>
  <c r="AK724" i="10"/>
  <c r="M725" i="10"/>
  <c r="R725" i="10"/>
  <c r="Q725" i="10"/>
  <c r="S725" i="10"/>
  <c r="U725" i="10"/>
  <c r="V725" i="10"/>
  <c r="X725" i="10"/>
  <c r="AD725" i="10"/>
  <c r="AE725" i="10" s="1"/>
  <c r="AI725" i="10"/>
  <c r="AK725" i="10"/>
  <c r="M726" i="10"/>
  <c r="R726" i="10"/>
  <c r="Q726" i="10"/>
  <c r="S726" i="10"/>
  <c r="U726" i="10"/>
  <c r="W726" i="10" s="1"/>
  <c r="V726" i="10"/>
  <c r="X726" i="10"/>
  <c r="Y726" i="10"/>
  <c r="Z726" i="10" s="1"/>
  <c r="AD726" i="10"/>
  <c r="AE726" i="10" s="1"/>
  <c r="AI726" i="10"/>
  <c r="AK726" i="10"/>
  <c r="M727" i="10"/>
  <c r="R727" i="10"/>
  <c r="Q727" i="10"/>
  <c r="S727" i="10"/>
  <c r="U727" i="10"/>
  <c r="W727" i="10" s="1"/>
  <c r="V727" i="10"/>
  <c r="X727" i="10"/>
  <c r="AD727" i="10"/>
  <c r="AE727" i="10" s="1"/>
  <c r="AI727" i="10"/>
  <c r="AK727" i="10"/>
  <c r="M728" i="10"/>
  <c r="R728" i="10"/>
  <c r="Q728" i="10"/>
  <c r="S728" i="10"/>
  <c r="U728" i="10"/>
  <c r="W728" i="10" s="1"/>
  <c r="V728" i="10"/>
  <c r="X728" i="10"/>
  <c r="Y728" i="10"/>
  <c r="Z728" i="10" s="1"/>
  <c r="AD728" i="10"/>
  <c r="AE728" i="10" s="1"/>
  <c r="AI728" i="10"/>
  <c r="AK728" i="10"/>
  <c r="M729" i="10"/>
  <c r="R729" i="10"/>
  <c r="Q729" i="10"/>
  <c r="S729" i="10"/>
  <c r="U729" i="10"/>
  <c r="V729" i="10"/>
  <c r="X729" i="10"/>
  <c r="AD729" i="10"/>
  <c r="AE729" i="10" s="1"/>
  <c r="AI729" i="10"/>
  <c r="AK729" i="10"/>
  <c r="M730" i="10"/>
  <c r="R730" i="10"/>
  <c r="Q730" i="10"/>
  <c r="S730" i="10"/>
  <c r="U730" i="10"/>
  <c r="W730" i="10" s="1"/>
  <c r="V730" i="10"/>
  <c r="X730" i="10"/>
  <c r="Y730" i="10"/>
  <c r="Z730" i="10" s="1"/>
  <c r="AD730" i="10"/>
  <c r="AE730" i="10" s="1"/>
  <c r="AI730" i="10"/>
  <c r="AK730" i="10"/>
  <c r="M731" i="10"/>
  <c r="R731" i="10"/>
  <c r="Q731" i="10"/>
  <c r="S731" i="10"/>
  <c r="U731" i="10"/>
  <c r="W731" i="10" s="1"/>
  <c r="V731" i="10"/>
  <c r="X731" i="10"/>
  <c r="AD731" i="10"/>
  <c r="AE731" i="10" s="1"/>
  <c r="AI731" i="10"/>
  <c r="AK731" i="10"/>
  <c r="M732" i="10"/>
  <c r="R732" i="10"/>
  <c r="Q732" i="10"/>
  <c r="S732" i="10"/>
  <c r="U732" i="10"/>
  <c r="W732" i="10" s="1"/>
  <c r="V732" i="10"/>
  <c r="X732" i="10"/>
  <c r="Y732" i="10"/>
  <c r="Z732" i="10" s="1"/>
  <c r="AD732" i="10"/>
  <c r="AE732" i="10" s="1"/>
  <c r="AI732" i="10"/>
  <c r="AK732" i="10"/>
  <c r="M733" i="10"/>
  <c r="R733" i="10"/>
  <c r="Q733" i="10"/>
  <c r="S733" i="10"/>
  <c r="U733" i="10"/>
  <c r="V733" i="10"/>
  <c r="X733" i="10"/>
  <c r="AD733" i="10"/>
  <c r="AE733" i="10" s="1"/>
  <c r="AI733" i="10"/>
  <c r="AK733" i="10"/>
  <c r="M734" i="10"/>
  <c r="R734" i="10"/>
  <c r="Q734" i="10"/>
  <c r="S734" i="10"/>
  <c r="U734" i="10"/>
  <c r="W734" i="10" s="1"/>
  <c r="V734" i="10"/>
  <c r="X734" i="10"/>
  <c r="Y734" i="10"/>
  <c r="Z734" i="10" s="1"/>
  <c r="AD734" i="10"/>
  <c r="AE734" i="10" s="1"/>
  <c r="AI734" i="10"/>
  <c r="AK734" i="10"/>
  <c r="M735" i="10"/>
  <c r="R735" i="10"/>
  <c r="Q735" i="10"/>
  <c r="S735" i="10"/>
  <c r="U735" i="10"/>
  <c r="W735" i="10" s="1"/>
  <c r="V735" i="10"/>
  <c r="X735" i="10"/>
  <c r="AD735" i="10"/>
  <c r="AE735" i="10" s="1"/>
  <c r="AI735" i="10"/>
  <c r="AK735" i="10"/>
  <c r="M736" i="10"/>
  <c r="R736" i="10"/>
  <c r="Q736" i="10"/>
  <c r="S736" i="10"/>
  <c r="U736" i="10"/>
  <c r="W736" i="10" s="1"/>
  <c r="V736" i="10"/>
  <c r="X736" i="10"/>
  <c r="Y736" i="10"/>
  <c r="Z736" i="10" s="1"/>
  <c r="AD736" i="10"/>
  <c r="AE736" i="10" s="1"/>
  <c r="AI736" i="10"/>
  <c r="AK736" i="10"/>
  <c r="M737" i="10"/>
  <c r="R737" i="10"/>
  <c r="Q737" i="10"/>
  <c r="S737" i="10"/>
  <c r="U737" i="10"/>
  <c r="V737" i="10"/>
  <c r="X737" i="10"/>
  <c r="AD737" i="10"/>
  <c r="AE737" i="10" s="1"/>
  <c r="AI737" i="10"/>
  <c r="AK737" i="10"/>
  <c r="M738" i="10"/>
  <c r="R738" i="10"/>
  <c r="Q738" i="10"/>
  <c r="S738" i="10"/>
  <c r="U738" i="10"/>
  <c r="W738" i="10" s="1"/>
  <c r="V738" i="10"/>
  <c r="X738" i="10"/>
  <c r="Y738" i="10"/>
  <c r="Z738" i="10" s="1"/>
  <c r="AD738" i="10"/>
  <c r="AE738" i="10" s="1"/>
  <c r="AI738" i="10"/>
  <c r="AK738" i="10"/>
  <c r="M739" i="10"/>
  <c r="R739" i="10"/>
  <c r="Q739" i="10"/>
  <c r="S739" i="10"/>
  <c r="U739" i="10"/>
  <c r="W739" i="10" s="1"/>
  <c r="V739" i="10"/>
  <c r="X739" i="10"/>
  <c r="AD739" i="10"/>
  <c r="AE739" i="10" s="1"/>
  <c r="AI739" i="10"/>
  <c r="AK739" i="10"/>
  <c r="M740" i="10"/>
  <c r="R740" i="10"/>
  <c r="Q740" i="10"/>
  <c r="S740" i="10"/>
  <c r="U740" i="10"/>
  <c r="W740" i="10" s="1"/>
  <c r="V740" i="10"/>
  <c r="X740" i="10"/>
  <c r="Y740" i="10"/>
  <c r="Z740" i="10" s="1"/>
  <c r="AD740" i="10"/>
  <c r="AE740" i="10" s="1"/>
  <c r="AI740" i="10"/>
  <c r="AK740" i="10"/>
  <c r="M741" i="10"/>
  <c r="R741" i="10"/>
  <c r="Q741" i="10"/>
  <c r="S741" i="10"/>
  <c r="U741" i="10"/>
  <c r="V741" i="10"/>
  <c r="X741" i="10"/>
  <c r="AD741" i="10"/>
  <c r="AE741" i="10" s="1"/>
  <c r="AI741" i="10"/>
  <c r="AK741" i="10"/>
  <c r="M742" i="10"/>
  <c r="R742" i="10"/>
  <c r="Q742" i="10"/>
  <c r="S742" i="10"/>
  <c r="U742" i="10"/>
  <c r="W742" i="10" s="1"/>
  <c r="V742" i="10"/>
  <c r="X742" i="10"/>
  <c r="Y742" i="10"/>
  <c r="Z742" i="10" s="1"/>
  <c r="AD742" i="10"/>
  <c r="AE742" i="10" s="1"/>
  <c r="AI742" i="10"/>
  <c r="AK742" i="10"/>
  <c r="M743" i="10"/>
  <c r="R743" i="10"/>
  <c r="Q743" i="10"/>
  <c r="S743" i="10"/>
  <c r="U743" i="10"/>
  <c r="W743" i="10" s="1"/>
  <c r="V743" i="10"/>
  <c r="X743" i="10"/>
  <c r="AD743" i="10"/>
  <c r="AE743" i="10" s="1"/>
  <c r="AI743" i="10"/>
  <c r="AK743" i="10"/>
  <c r="M744" i="10"/>
  <c r="R744" i="10"/>
  <c r="Q744" i="10"/>
  <c r="S744" i="10"/>
  <c r="U744" i="10"/>
  <c r="W744" i="10" s="1"/>
  <c r="V744" i="10"/>
  <c r="X744" i="10"/>
  <c r="Y744" i="10"/>
  <c r="Z744" i="10" s="1"/>
  <c r="AD744" i="10"/>
  <c r="AE744" i="10" s="1"/>
  <c r="AI744" i="10"/>
  <c r="AK744" i="10"/>
  <c r="M745" i="10"/>
  <c r="R745" i="10"/>
  <c r="Q745" i="10"/>
  <c r="S745" i="10"/>
  <c r="U745" i="10"/>
  <c r="V745" i="10"/>
  <c r="X745" i="10"/>
  <c r="AD745" i="10"/>
  <c r="AE745" i="10" s="1"/>
  <c r="AI745" i="10"/>
  <c r="AK745" i="10"/>
  <c r="M746" i="10"/>
  <c r="R746" i="10"/>
  <c r="Q746" i="10"/>
  <c r="S746" i="10"/>
  <c r="U746" i="10"/>
  <c r="W746" i="10" s="1"/>
  <c r="V746" i="10"/>
  <c r="X746" i="10"/>
  <c r="Y746" i="10"/>
  <c r="Z746" i="10" s="1"/>
  <c r="AD746" i="10"/>
  <c r="AE746" i="10" s="1"/>
  <c r="AI746" i="10"/>
  <c r="AK746" i="10"/>
  <c r="M747" i="10"/>
  <c r="R747" i="10"/>
  <c r="Q747" i="10"/>
  <c r="S747" i="10"/>
  <c r="U747" i="10"/>
  <c r="W747" i="10" s="1"/>
  <c r="V747" i="10"/>
  <c r="X747" i="10"/>
  <c r="AD747" i="10"/>
  <c r="AE747" i="10" s="1"/>
  <c r="AI747" i="10"/>
  <c r="AK747" i="10"/>
  <c r="M748" i="10"/>
  <c r="R748" i="10"/>
  <c r="Q748" i="10"/>
  <c r="S748" i="10"/>
  <c r="U748" i="10"/>
  <c r="W748" i="10" s="1"/>
  <c r="V748" i="10"/>
  <c r="X748" i="10"/>
  <c r="Y748" i="10"/>
  <c r="Z748" i="10" s="1"/>
  <c r="AD748" i="10"/>
  <c r="AE748" i="10" s="1"/>
  <c r="AI748" i="10"/>
  <c r="AK748" i="10"/>
  <c r="M749" i="10"/>
  <c r="R749" i="10"/>
  <c r="Q749" i="10"/>
  <c r="S749" i="10"/>
  <c r="U749" i="10"/>
  <c r="V749" i="10"/>
  <c r="X749" i="10"/>
  <c r="AD749" i="10"/>
  <c r="AE749" i="10" s="1"/>
  <c r="AI749" i="10"/>
  <c r="AK749" i="10"/>
  <c r="M750" i="10"/>
  <c r="R750" i="10"/>
  <c r="Q750" i="10"/>
  <c r="S750" i="10"/>
  <c r="U750" i="10"/>
  <c r="W750" i="10" s="1"/>
  <c r="V750" i="10"/>
  <c r="X750" i="10"/>
  <c r="Y750" i="10"/>
  <c r="Z750" i="10" s="1"/>
  <c r="AD750" i="10"/>
  <c r="AE750" i="10" s="1"/>
  <c r="AI750" i="10"/>
  <c r="AK750" i="10"/>
  <c r="M751" i="10"/>
  <c r="R751" i="10"/>
  <c r="Q751" i="10"/>
  <c r="S751" i="10"/>
  <c r="U751" i="10"/>
  <c r="W751" i="10" s="1"/>
  <c r="V751" i="10"/>
  <c r="X751" i="10"/>
  <c r="AD751" i="10"/>
  <c r="AE751" i="10" s="1"/>
  <c r="AI751" i="10"/>
  <c r="AK751" i="10"/>
  <c r="M752" i="10"/>
  <c r="R752" i="10"/>
  <c r="Q752" i="10"/>
  <c r="S752" i="10"/>
  <c r="U752" i="10"/>
  <c r="W752" i="10" s="1"/>
  <c r="V752" i="10"/>
  <c r="X752" i="10"/>
  <c r="Y752" i="10"/>
  <c r="Z752" i="10" s="1"/>
  <c r="AD752" i="10"/>
  <c r="AE752" i="10" s="1"/>
  <c r="AI752" i="10"/>
  <c r="AK752" i="10"/>
  <c r="M753" i="10"/>
  <c r="R753" i="10"/>
  <c r="Q753" i="10"/>
  <c r="S753" i="10"/>
  <c r="U753" i="10"/>
  <c r="V753" i="10"/>
  <c r="X753" i="10"/>
  <c r="AD753" i="10"/>
  <c r="AE753" i="10" s="1"/>
  <c r="AI753" i="10"/>
  <c r="AK753" i="10"/>
  <c r="M754" i="10"/>
  <c r="R754" i="10"/>
  <c r="Q754" i="10"/>
  <c r="S754" i="10"/>
  <c r="U754" i="10"/>
  <c r="W754" i="10" s="1"/>
  <c r="V754" i="10"/>
  <c r="X754" i="10"/>
  <c r="Y754" i="10"/>
  <c r="Z754" i="10" s="1"/>
  <c r="AD754" i="10"/>
  <c r="AE754" i="10" s="1"/>
  <c r="AI754" i="10"/>
  <c r="AK754" i="10"/>
  <c r="M755" i="10"/>
  <c r="R755" i="10"/>
  <c r="Q755" i="10"/>
  <c r="S755" i="10"/>
  <c r="U755" i="10"/>
  <c r="W755" i="10" s="1"/>
  <c r="V755" i="10"/>
  <c r="X755" i="10"/>
  <c r="AD755" i="10"/>
  <c r="AE755" i="10" s="1"/>
  <c r="AI755" i="10"/>
  <c r="AK755" i="10"/>
  <c r="M756" i="10"/>
  <c r="R756" i="10"/>
  <c r="Q756" i="10"/>
  <c r="S756" i="10"/>
  <c r="U756" i="10"/>
  <c r="W756" i="10" s="1"/>
  <c r="V756" i="10"/>
  <c r="X756" i="10"/>
  <c r="Y756" i="10"/>
  <c r="Z756" i="10" s="1"/>
  <c r="AD756" i="10"/>
  <c r="AE756" i="10" s="1"/>
  <c r="AI756" i="10"/>
  <c r="AK756" i="10"/>
  <c r="M757" i="10"/>
  <c r="R757" i="10"/>
  <c r="Q757" i="10"/>
  <c r="S757" i="10"/>
  <c r="U757" i="10"/>
  <c r="V757" i="10"/>
  <c r="X757" i="10"/>
  <c r="AD757" i="10"/>
  <c r="AE757" i="10" s="1"/>
  <c r="AI757" i="10"/>
  <c r="AK757" i="10"/>
  <c r="M758" i="10"/>
  <c r="R758" i="10"/>
  <c r="Q758" i="10"/>
  <c r="S758" i="10"/>
  <c r="U758" i="10"/>
  <c r="W758" i="10" s="1"/>
  <c r="V758" i="10"/>
  <c r="X758" i="10"/>
  <c r="Y758" i="10"/>
  <c r="Z758" i="10" s="1"/>
  <c r="AD758" i="10"/>
  <c r="AE758" i="10" s="1"/>
  <c r="AI758" i="10"/>
  <c r="AK758" i="10"/>
  <c r="M759" i="10"/>
  <c r="R759" i="10"/>
  <c r="Q759" i="10"/>
  <c r="S759" i="10"/>
  <c r="U759" i="10"/>
  <c r="W759" i="10" s="1"/>
  <c r="V759" i="10"/>
  <c r="X759" i="10"/>
  <c r="AD759" i="10"/>
  <c r="AE759" i="10" s="1"/>
  <c r="AI759" i="10"/>
  <c r="AK759" i="10"/>
  <c r="M760" i="10"/>
  <c r="R760" i="10"/>
  <c r="Q760" i="10"/>
  <c r="S760" i="10"/>
  <c r="U760" i="10"/>
  <c r="W760" i="10" s="1"/>
  <c r="V760" i="10"/>
  <c r="X760" i="10"/>
  <c r="Y760" i="10"/>
  <c r="Z760" i="10" s="1"/>
  <c r="AD760" i="10"/>
  <c r="AE760" i="10" s="1"/>
  <c r="AI760" i="10"/>
  <c r="AK760" i="10"/>
  <c r="M761" i="10"/>
  <c r="R761" i="10"/>
  <c r="Q761" i="10"/>
  <c r="S761" i="10"/>
  <c r="U761" i="10"/>
  <c r="V761" i="10"/>
  <c r="X761" i="10"/>
  <c r="AD761" i="10"/>
  <c r="AE761" i="10" s="1"/>
  <c r="AI761" i="10"/>
  <c r="AK761" i="10"/>
  <c r="M762" i="10"/>
  <c r="R762" i="10"/>
  <c r="Q762" i="10"/>
  <c r="S762" i="10"/>
  <c r="U762" i="10"/>
  <c r="W762" i="10" s="1"/>
  <c r="V762" i="10"/>
  <c r="X762" i="10"/>
  <c r="Y762" i="10"/>
  <c r="Z762" i="10" s="1"/>
  <c r="AD762" i="10"/>
  <c r="AE762" i="10" s="1"/>
  <c r="AI762" i="10"/>
  <c r="AK762" i="10"/>
  <c r="M763" i="10"/>
  <c r="R763" i="10"/>
  <c r="Q763" i="10"/>
  <c r="S763" i="10"/>
  <c r="U763" i="10"/>
  <c r="W763" i="10" s="1"/>
  <c r="V763" i="10"/>
  <c r="X763" i="10"/>
  <c r="AD763" i="10"/>
  <c r="AE763" i="10" s="1"/>
  <c r="AI763" i="10"/>
  <c r="AK763" i="10"/>
  <c r="M764" i="10"/>
  <c r="R764" i="10"/>
  <c r="Q764" i="10"/>
  <c r="S764" i="10"/>
  <c r="U764" i="10"/>
  <c r="W764" i="10" s="1"/>
  <c r="V764" i="10"/>
  <c r="X764" i="10"/>
  <c r="Y764" i="10"/>
  <c r="Z764" i="10" s="1"/>
  <c r="AD764" i="10"/>
  <c r="AE764" i="10" s="1"/>
  <c r="AI764" i="10"/>
  <c r="AK764" i="10"/>
  <c r="M765" i="10"/>
  <c r="R765" i="10"/>
  <c r="Q765" i="10"/>
  <c r="S765" i="10"/>
  <c r="U765" i="10"/>
  <c r="V765" i="10"/>
  <c r="X765" i="10"/>
  <c r="AD765" i="10"/>
  <c r="AE765" i="10" s="1"/>
  <c r="AI765" i="10"/>
  <c r="AK765" i="10"/>
  <c r="M766" i="10"/>
  <c r="R766" i="10"/>
  <c r="Q766" i="10"/>
  <c r="S766" i="10"/>
  <c r="U766" i="10"/>
  <c r="W766" i="10" s="1"/>
  <c r="V766" i="10"/>
  <c r="X766" i="10"/>
  <c r="Y766" i="10"/>
  <c r="Z766" i="10" s="1"/>
  <c r="AD766" i="10"/>
  <c r="AE766" i="10" s="1"/>
  <c r="AI766" i="10"/>
  <c r="AK766" i="10"/>
  <c r="M767" i="10"/>
  <c r="R767" i="10"/>
  <c r="Q767" i="10"/>
  <c r="S767" i="10"/>
  <c r="U767" i="10"/>
  <c r="W767" i="10" s="1"/>
  <c r="V767" i="10"/>
  <c r="X767" i="10"/>
  <c r="AD767" i="10"/>
  <c r="AE767" i="10" s="1"/>
  <c r="AI767" i="10"/>
  <c r="AK767" i="10"/>
  <c r="M768" i="10"/>
  <c r="R768" i="10"/>
  <c r="Q768" i="10"/>
  <c r="S768" i="10"/>
  <c r="U768" i="10"/>
  <c r="W768" i="10" s="1"/>
  <c r="V768" i="10"/>
  <c r="X768" i="10"/>
  <c r="Y768" i="10"/>
  <c r="Z768" i="10" s="1"/>
  <c r="AD768" i="10"/>
  <c r="AE768" i="10" s="1"/>
  <c r="AI768" i="10"/>
  <c r="AK768" i="10"/>
  <c r="M769" i="10"/>
  <c r="R769" i="10"/>
  <c r="Q769" i="10"/>
  <c r="S769" i="10"/>
  <c r="U769" i="10"/>
  <c r="V769" i="10"/>
  <c r="X769" i="10"/>
  <c r="AD769" i="10"/>
  <c r="AE769" i="10" s="1"/>
  <c r="AI769" i="10"/>
  <c r="AK769" i="10"/>
  <c r="M770" i="10"/>
  <c r="R770" i="10"/>
  <c r="Q770" i="10"/>
  <c r="S770" i="10"/>
  <c r="U770" i="10"/>
  <c r="W770" i="10" s="1"/>
  <c r="V770" i="10"/>
  <c r="X770" i="10"/>
  <c r="Y770" i="10"/>
  <c r="Z770" i="10" s="1"/>
  <c r="AD770" i="10"/>
  <c r="AE770" i="10" s="1"/>
  <c r="AI770" i="10"/>
  <c r="AK770" i="10"/>
  <c r="M771" i="10"/>
  <c r="R771" i="10"/>
  <c r="Q771" i="10"/>
  <c r="S771" i="10"/>
  <c r="U771" i="10"/>
  <c r="W771" i="10" s="1"/>
  <c r="V771" i="10"/>
  <c r="X771" i="10"/>
  <c r="AD771" i="10"/>
  <c r="AE771" i="10" s="1"/>
  <c r="AI771" i="10"/>
  <c r="AK771" i="10"/>
  <c r="M772" i="10"/>
  <c r="R772" i="10"/>
  <c r="Q772" i="10"/>
  <c r="S772" i="10"/>
  <c r="U772" i="10"/>
  <c r="W772" i="10" s="1"/>
  <c r="V772" i="10"/>
  <c r="X772" i="10"/>
  <c r="Y772" i="10"/>
  <c r="Z772" i="10" s="1"/>
  <c r="AD772" i="10"/>
  <c r="AE772" i="10" s="1"/>
  <c r="AI772" i="10"/>
  <c r="AK772" i="10"/>
  <c r="M773" i="10"/>
  <c r="R773" i="10"/>
  <c r="Q773" i="10"/>
  <c r="S773" i="10"/>
  <c r="U773" i="10"/>
  <c r="V773" i="10"/>
  <c r="X773" i="10"/>
  <c r="AD773" i="10"/>
  <c r="AE773" i="10" s="1"/>
  <c r="AI773" i="10"/>
  <c r="AK773" i="10"/>
  <c r="M774" i="10"/>
  <c r="R774" i="10"/>
  <c r="Q774" i="10"/>
  <c r="S774" i="10"/>
  <c r="U774" i="10"/>
  <c r="W774" i="10" s="1"/>
  <c r="V774" i="10"/>
  <c r="X774" i="10"/>
  <c r="Y774" i="10"/>
  <c r="Z774" i="10" s="1"/>
  <c r="AD774" i="10"/>
  <c r="AE774" i="10" s="1"/>
  <c r="AI774" i="10"/>
  <c r="AK774" i="10"/>
  <c r="M775" i="10"/>
  <c r="R775" i="10"/>
  <c r="Q775" i="10"/>
  <c r="S775" i="10"/>
  <c r="U775" i="10"/>
  <c r="W775" i="10" s="1"/>
  <c r="V775" i="10"/>
  <c r="X775" i="10"/>
  <c r="AD775" i="10"/>
  <c r="AE775" i="10" s="1"/>
  <c r="AI775" i="10"/>
  <c r="AK775" i="10"/>
  <c r="M776" i="10"/>
  <c r="R776" i="10"/>
  <c r="Q776" i="10"/>
  <c r="S776" i="10"/>
  <c r="U776" i="10"/>
  <c r="W776" i="10" s="1"/>
  <c r="V776" i="10"/>
  <c r="X776" i="10"/>
  <c r="Y776" i="10"/>
  <c r="Z776" i="10" s="1"/>
  <c r="AD776" i="10"/>
  <c r="AE776" i="10" s="1"/>
  <c r="AI776" i="10"/>
  <c r="AK776" i="10"/>
  <c r="M777" i="10"/>
  <c r="R777" i="10"/>
  <c r="Q777" i="10"/>
  <c r="S777" i="10"/>
  <c r="U777" i="10"/>
  <c r="V777" i="10"/>
  <c r="X777" i="10"/>
  <c r="AD777" i="10"/>
  <c r="AE777" i="10" s="1"/>
  <c r="AI777" i="10"/>
  <c r="AK777" i="10"/>
  <c r="M778" i="10"/>
  <c r="R778" i="10"/>
  <c r="Q778" i="10"/>
  <c r="S778" i="10"/>
  <c r="U778" i="10"/>
  <c r="W778" i="10" s="1"/>
  <c r="V778" i="10"/>
  <c r="X778" i="10"/>
  <c r="Y778" i="10"/>
  <c r="Z778" i="10" s="1"/>
  <c r="AD778" i="10"/>
  <c r="AE778" i="10" s="1"/>
  <c r="AI778" i="10"/>
  <c r="AK778" i="10"/>
  <c r="M779" i="10"/>
  <c r="R779" i="10"/>
  <c r="Q779" i="10"/>
  <c r="S779" i="10"/>
  <c r="U779" i="10"/>
  <c r="W779" i="10" s="1"/>
  <c r="V779" i="10"/>
  <c r="X779" i="10"/>
  <c r="AD779" i="10"/>
  <c r="AE779" i="10" s="1"/>
  <c r="AI779" i="10"/>
  <c r="AK779" i="10"/>
  <c r="M780" i="10"/>
  <c r="R780" i="10"/>
  <c r="Q780" i="10"/>
  <c r="S780" i="10"/>
  <c r="U780" i="10"/>
  <c r="W780" i="10" s="1"/>
  <c r="V780" i="10"/>
  <c r="X780" i="10"/>
  <c r="Y780" i="10"/>
  <c r="Z780" i="10" s="1"/>
  <c r="AD780" i="10"/>
  <c r="AE780" i="10" s="1"/>
  <c r="AI780" i="10"/>
  <c r="AK780" i="10"/>
  <c r="M781" i="10"/>
  <c r="R781" i="10"/>
  <c r="Q781" i="10"/>
  <c r="S781" i="10"/>
  <c r="U781" i="10"/>
  <c r="V781" i="10"/>
  <c r="X781" i="10"/>
  <c r="AD781" i="10"/>
  <c r="AE781" i="10" s="1"/>
  <c r="AI781" i="10"/>
  <c r="AK781" i="10"/>
  <c r="M782" i="10"/>
  <c r="R782" i="10"/>
  <c r="Q782" i="10"/>
  <c r="S782" i="10"/>
  <c r="U782" i="10"/>
  <c r="W782" i="10" s="1"/>
  <c r="V782" i="10"/>
  <c r="X782" i="10"/>
  <c r="Y782" i="10"/>
  <c r="Z782" i="10" s="1"/>
  <c r="AD782" i="10"/>
  <c r="AE782" i="10" s="1"/>
  <c r="AI782" i="10"/>
  <c r="AK782" i="10"/>
  <c r="M783" i="10"/>
  <c r="R783" i="10"/>
  <c r="Q783" i="10"/>
  <c r="S783" i="10"/>
  <c r="U783" i="10"/>
  <c r="W783" i="10" s="1"/>
  <c r="V783" i="10"/>
  <c r="X783" i="10"/>
  <c r="AD783" i="10"/>
  <c r="AE783" i="10" s="1"/>
  <c r="AI783" i="10"/>
  <c r="AK783" i="10"/>
  <c r="M784" i="10"/>
  <c r="R784" i="10"/>
  <c r="Q784" i="10"/>
  <c r="S784" i="10"/>
  <c r="U784" i="10"/>
  <c r="W784" i="10" s="1"/>
  <c r="V784" i="10"/>
  <c r="X784" i="10"/>
  <c r="Y784" i="10"/>
  <c r="Z784" i="10" s="1"/>
  <c r="AD784" i="10"/>
  <c r="AE784" i="10" s="1"/>
  <c r="AI784" i="10"/>
  <c r="AK784" i="10"/>
  <c r="M785" i="10"/>
  <c r="R785" i="10"/>
  <c r="Q785" i="10"/>
  <c r="S785" i="10"/>
  <c r="U785" i="10"/>
  <c r="V785" i="10"/>
  <c r="X785" i="10"/>
  <c r="AD785" i="10"/>
  <c r="AE785" i="10" s="1"/>
  <c r="AI785" i="10"/>
  <c r="AK785" i="10"/>
  <c r="M786" i="10"/>
  <c r="R786" i="10"/>
  <c r="Q786" i="10"/>
  <c r="S786" i="10"/>
  <c r="U786" i="10"/>
  <c r="W786" i="10" s="1"/>
  <c r="V786" i="10"/>
  <c r="X786" i="10"/>
  <c r="Y786" i="10"/>
  <c r="Z786" i="10" s="1"/>
  <c r="AD786" i="10"/>
  <c r="AE786" i="10" s="1"/>
  <c r="AI786" i="10"/>
  <c r="AK786" i="10"/>
  <c r="M787" i="10"/>
  <c r="R787" i="10"/>
  <c r="Q787" i="10"/>
  <c r="S787" i="10"/>
  <c r="U787" i="10"/>
  <c r="W787" i="10" s="1"/>
  <c r="V787" i="10"/>
  <c r="X787" i="10"/>
  <c r="AD787" i="10"/>
  <c r="AE787" i="10" s="1"/>
  <c r="AI787" i="10"/>
  <c r="AK787" i="10"/>
  <c r="M788" i="10"/>
  <c r="R788" i="10"/>
  <c r="Q788" i="10"/>
  <c r="S788" i="10"/>
  <c r="U788" i="10"/>
  <c r="W788" i="10" s="1"/>
  <c r="V788" i="10"/>
  <c r="X788" i="10"/>
  <c r="Y788" i="10"/>
  <c r="Z788" i="10" s="1"/>
  <c r="AD788" i="10"/>
  <c r="AE788" i="10" s="1"/>
  <c r="AI788" i="10"/>
  <c r="AK788" i="10"/>
  <c r="M789" i="10"/>
  <c r="R789" i="10"/>
  <c r="Q789" i="10"/>
  <c r="S789" i="10"/>
  <c r="U789" i="10"/>
  <c r="V789" i="10"/>
  <c r="X789" i="10"/>
  <c r="AD789" i="10"/>
  <c r="AE789" i="10" s="1"/>
  <c r="AI789" i="10"/>
  <c r="AK789" i="10"/>
  <c r="M790" i="10"/>
  <c r="R790" i="10"/>
  <c r="Q790" i="10"/>
  <c r="S790" i="10"/>
  <c r="U790" i="10"/>
  <c r="W790" i="10" s="1"/>
  <c r="V790" i="10"/>
  <c r="X790" i="10"/>
  <c r="Y790" i="10"/>
  <c r="Z790" i="10" s="1"/>
  <c r="AD790" i="10"/>
  <c r="AE790" i="10" s="1"/>
  <c r="AI790" i="10"/>
  <c r="AK790" i="10"/>
  <c r="M791" i="10"/>
  <c r="R791" i="10"/>
  <c r="Q791" i="10"/>
  <c r="S791" i="10"/>
  <c r="U791" i="10"/>
  <c r="W791" i="10" s="1"/>
  <c r="V791" i="10"/>
  <c r="X791" i="10"/>
  <c r="AD791" i="10"/>
  <c r="AE791" i="10" s="1"/>
  <c r="AI791" i="10"/>
  <c r="AK791" i="10"/>
  <c r="M792" i="10"/>
  <c r="R792" i="10"/>
  <c r="Q792" i="10"/>
  <c r="S792" i="10"/>
  <c r="U792" i="10"/>
  <c r="W792" i="10" s="1"/>
  <c r="V792" i="10"/>
  <c r="X792" i="10"/>
  <c r="Y792" i="10"/>
  <c r="Z792" i="10" s="1"/>
  <c r="AD792" i="10"/>
  <c r="AE792" i="10" s="1"/>
  <c r="AI792" i="10"/>
  <c r="AK792" i="10"/>
  <c r="M793" i="10"/>
  <c r="R793" i="10"/>
  <c r="Q793" i="10"/>
  <c r="S793" i="10"/>
  <c r="U793" i="10"/>
  <c r="V793" i="10"/>
  <c r="X793" i="10"/>
  <c r="AD793" i="10"/>
  <c r="AE793" i="10" s="1"/>
  <c r="AI793" i="10"/>
  <c r="AK793" i="10"/>
  <c r="M794" i="10"/>
  <c r="R794" i="10"/>
  <c r="Q794" i="10"/>
  <c r="S794" i="10"/>
  <c r="U794" i="10"/>
  <c r="W794" i="10" s="1"/>
  <c r="V794" i="10"/>
  <c r="X794" i="10"/>
  <c r="Y794" i="10"/>
  <c r="Z794" i="10" s="1"/>
  <c r="AD794" i="10"/>
  <c r="AE794" i="10" s="1"/>
  <c r="AI794" i="10"/>
  <c r="AK794" i="10"/>
  <c r="M795" i="10"/>
  <c r="R795" i="10"/>
  <c r="Q795" i="10"/>
  <c r="S795" i="10"/>
  <c r="U795" i="10"/>
  <c r="W795" i="10" s="1"/>
  <c r="V795" i="10"/>
  <c r="X795" i="10"/>
  <c r="AD795" i="10"/>
  <c r="AE795" i="10" s="1"/>
  <c r="AI795" i="10"/>
  <c r="AK795" i="10"/>
  <c r="M796" i="10"/>
  <c r="R796" i="10"/>
  <c r="Q796" i="10"/>
  <c r="S796" i="10"/>
  <c r="U796" i="10"/>
  <c r="W796" i="10" s="1"/>
  <c r="V796" i="10"/>
  <c r="X796" i="10"/>
  <c r="Y796" i="10"/>
  <c r="Z796" i="10" s="1"/>
  <c r="AD796" i="10"/>
  <c r="AE796" i="10" s="1"/>
  <c r="AI796" i="10"/>
  <c r="AK796" i="10"/>
  <c r="M797" i="10"/>
  <c r="R797" i="10"/>
  <c r="Q797" i="10"/>
  <c r="S797" i="10"/>
  <c r="U797" i="10"/>
  <c r="V797" i="10"/>
  <c r="X797" i="10"/>
  <c r="AD797" i="10"/>
  <c r="AE797" i="10" s="1"/>
  <c r="AI797" i="10"/>
  <c r="AK797" i="10"/>
  <c r="M798" i="10"/>
  <c r="R798" i="10"/>
  <c r="Q798" i="10"/>
  <c r="S798" i="10"/>
  <c r="U798" i="10"/>
  <c r="W798" i="10" s="1"/>
  <c r="V798" i="10"/>
  <c r="X798" i="10"/>
  <c r="Y798" i="10"/>
  <c r="Z798" i="10" s="1"/>
  <c r="AD798" i="10"/>
  <c r="AE798" i="10" s="1"/>
  <c r="AI798" i="10"/>
  <c r="AK798" i="10"/>
  <c r="M799" i="10"/>
  <c r="R799" i="10"/>
  <c r="Q799" i="10"/>
  <c r="S799" i="10"/>
  <c r="U799" i="10"/>
  <c r="W799" i="10" s="1"/>
  <c r="V799" i="10"/>
  <c r="X799" i="10"/>
  <c r="AD799" i="10"/>
  <c r="AE799" i="10" s="1"/>
  <c r="AI799" i="10"/>
  <c r="AK799" i="10"/>
  <c r="M800" i="10"/>
  <c r="R800" i="10"/>
  <c r="Q800" i="10"/>
  <c r="S800" i="10"/>
  <c r="U800" i="10"/>
  <c r="W800" i="10" s="1"/>
  <c r="V800" i="10"/>
  <c r="X800" i="10"/>
  <c r="Y800" i="10"/>
  <c r="Z800" i="10" s="1"/>
  <c r="AD800" i="10"/>
  <c r="AE800" i="10" s="1"/>
  <c r="AI800" i="10"/>
  <c r="AK800" i="10"/>
  <c r="M801" i="10"/>
  <c r="R801" i="10"/>
  <c r="Q801" i="10"/>
  <c r="S801" i="10"/>
  <c r="U801" i="10"/>
  <c r="V801" i="10"/>
  <c r="X801" i="10"/>
  <c r="AD801" i="10"/>
  <c r="AE801" i="10" s="1"/>
  <c r="AI801" i="10"/>
  <c r="AK801" i="10"/>
  <c r="M802" i="10"/>
  <c r="R802" i="10"/>
  <c r="Q802" i="10"/>
  <c r="S802" i="10"/>
  <c r="U802" i="10"/>
  <c r="W802" i="10" s="1"/>
  <c r="V802" i="10"/>
  <c r="X802" i="10"/>
  <c r="Y802" i="10"/>
  <c r="Z802" i="10" s="1"/>
  <c r="AD802" i="10"/>
  <c r="AE802" i="10" s="1"/>
  <c r="AI802" i="10"/>
  <c r="AK802" i="10"/>
  <c r="M803" i="10"/>
  <c r="R803" i="10"/>
  <c r="Q803" i="10"/>
  <c r="S803" i="10"/>
  <c r="U803" i="10"/>
  <c r="W803" i="10" s="1"/>
  <c r="V803" i="10"/>
  <c r="X803" i="10"/>
  <c r="AD803" i="10"/>
  <c r="AE803" i="10" s="1"/>
  <c r="AI803" i="10"/>
  <c r="AK803" i="10"/>
  <c r="M804" i="10"/>
  <c r="R804" i="10"/>
  <c r="Q804" i="10"/>
  <c r="S804" i="10"/>
  <c r="U804" i="10"/>
  <c r="W804" i="10" s="1"/>
  <c r="V804" i="10"/>
  <c r="X804" i="10"/>
  <c r="Y804" i="10"/>
  <c r="Z804" i="10" s="1"/>
  <c r="AD804" i="10"/>
  <c r="AE804" i="10" s="1"/>
  <c r="AI804" i="10"/>
  <c r="AK804" i="10"/>
  <c r="M805" i="10"/>
  <c r="R805" i="10"/>
  <c r="Q805" i="10"/>
  <c r="S805" i="10"/>
  <c r="U805" i="10"/>
  <c r="V805" i="10"/>
  <c r="X805" i="10"/>
  <c r="AD805" i="10"/>
  <c r="AE805" i="10" s="1"/>
  <c r="AI805" i="10"/>
  <c r="AK805" i="10"/>
  <c r="M806" i="10"/>
  <c r="R806" i="10"/>
  <c r="Q806" i="10"/>
  <c r="S806" i="10"/>
  <c r="U806" i="10"/>
  <c r="W806" i="10" s="1"/>
  <c r="V806" i="10"/>
  <c r="X806" i="10"/>
  <c r="Y806" i="10"/>
  <c r="Z806" i="10" s="1"/>
  <c r="AD806" i="10"/>
  <c r="AE806" i="10" s="1"/>
  <c r="AI806" i="10"/>
  <c r="AK806" i="10"/>
  <c r="M807" i="10"/>
  <c r="R807" i="10"/>
  <c r="Q807" i="10"/>
  <c r="S807" i="10"/>
  <c r="U807" i="10"/>
  <c r="W807" i="10" s="1"/>
  <c r="V807" i="10"/>
  <c r="X807" i="10"/>
  <c r="AD807" i="10"/>
  <c r="AE807" i="10" s="1"/>
  <c r="AI807" i="10"/>
  <c r="AK807" i="10"/>
  <c r="M808" i="10"/>
  <c r="R808" i="10"/>
  <c r="Q808" i="10"/>
  <c r="S808" i="10"/>
  <c r="U808" i="10"/>
  <c r="W808" i="10" s="1"/>
  <c r="V808" i="10"/>
  <c r="X808" i="10"/>
  <c r="Y808" i="10"/>
  <c r="Z808" i="10" s="1"/>
  <c r="AD808" i="10"/>
  <c r="AE808" i="10" s="1"/>
  <c r="AI808" i="10"/>
  <c r="AK808" i="10"/>
  <c r="M809" i="10"/>
  <c r="R809" i="10"/>
  <c r="Q809" i="10"/>
  <c r="S809" i="10"/>
  <c r="U809" i="10"/>
  <c r="V809" i="10"/>
  <c r="X809" i="10"/>
  <c r="AD809" i="10"/>
  <c r="AE809" i="10" s="1"/>
  <c r="AI809" i="10"/>
  <c r="AK809" i="10"/>
  <c r="M810" i="10"/>
  <c r="R810" i="10"/>
  <c r="Q810" i="10"/>
  <c r="S810" i="10"/>
  <c r="U810" i="10"/>
  <c r="W810" i="10" s="1"/>
  <c r="V810" i="10"/>
  <c r="X810" i="10"/>
  <c r="Y810" i="10"/>
  <c r="Z810" i="10" s="1"/>
  <c r="AD810" i="10"/>
  <c r="AE810" i="10" s="1"/>
  <c r="AI810" i="10"/>
  <c r="AK810" i="10"/>
  <c r="M811" i="10"/>
  <c r="R811" i="10"/>
  <c r="Q811" i="10"/>
  <c r="S811" i="10"/>
  <c r="U811" i="10"/>
  <c r="W811" i="10" s="1"/>
  <c r="V811" i="10"/>
  <c r="X811" i="10"/>
  <c r="AD811" i="10"/>
  <c r="AE811" i="10" s="1"/>
  <c r="AI811" i="10"/>
  <c r="AK811" i="10"/>
  <c r="M812" i="10"/>
  <c r="R812" i="10"/>
  <c r="Q812" i="10"/>
  <c r="S812" i="10"/>
  <c r="U812" i="10"/>
  <c r="W812" i="10" s="1"/>
  <c r="V812" i="10"/>
  <c r="X812" i="10"/>
  <c r="Y812" i="10"/>
  <c r="Z812" i="10" s="1"/>
  <c r="AD812" i="10"/>
  <c r="AE812" i="10" s="1"/>
  <c r="AI812" i="10"/>
  <c r="AK812" i="10"/>
  <c r="M813" i="10"/>
  <c r="R813" i="10"/>
  <c r="Q813" i="10"/>
  <c r="S813" i="10"/>
  <c r="U813" i="10"/>
  <c r="V813" i="10"/>
  <c r="X813" i="10"/>
  <c r="AD813" i="10"/>
  <c r="AE813" i="10" s="1"/>
  <c r="AI813" i="10"/>
  <c r="AK813" i="10"/>
  <c r="M814" i="10"/>
  <c r="R814" i="10"/>
  <c r="Q814" i="10"/>
  <c r="S814" i="10"/>
  <c r="U814" i="10"/>
  <c r="W814" i="10" s="1"/>
  <c r="V814" i="10"/>
  <c r="X814" i="10"/>
  <c r="Y814" i="10"/>
  <c r="Z814" i="10" s="1"/>
  <c r="AD814" i="10"/>
  <c r="AE814" i="10" s="1"/>
  <c r="AI814" i="10"/>
  <c r="AK814" i="10"/>
  <c r="M815" i="10"/>
  <c r="R815" i="10"/>
  <c r="Q815" i="10"/>
  <c r="S815" i="10"/>
  <c r="U815" i="10"/>
  <c r="W815" i="10" s="1"/>
  <c r="V815" i="10"/>
  <c r="X815" i="10"/>
  <c r="AD815" i="10"/>
  <c r="AE815" i="10" s="1"/>
  <c r="AI815" i="10"/>
  <c r="AK815" i="10"/>
  <c r="M816" i="10"/>
  <c r="R816" i="10"/>
  <c r="Q816" i="10"/>
  <c r="S816" i="10"/>
  <c r="U816" i="10"/>
  <c r="W816" i="10" s="1"/>
  <c r="V816" i="10"/>
  <c r="X816" i="10"/>
  <c r="Y816" i="10"/>
  <c r="Z816" i="10" s="1"/>
  <c r="AD816" i="10"/>
  <c r="AE816" i="10" s="1"/>
  <c r="AI816" i="10"/>
  <c r="AK816" i="10"/>
  <c r="M817" i="10"/>
  <c r="R817" i="10"/>
  <c r="Q817" i="10"/>
  <c r="S817" i="10"/>
  <c r="U817" i="10"/>
  <c r="V817" i="10"/>
  <c r="X817" i="10"/>
  <c r="AD817" i="10"/>
  <c r="AE817" i="10" s="1"/>
  <c r="AI817" i="10"/>
  <c r="AK817" i="10"/>
  <c r="M818" i="10"/>
  <c r="R818" i="10"/>
  <c r="Q818" i="10"/>
  <c r="S818" i="10"/>
  <c r="U818" i="10"/>
  <c r="W818" i="10" s="1"/>
  <c r="V818" i="10"/>
  <c r="X818" i="10"/>
  <c r="Y818" i="10"/>
  <c r="Z818" i="10" s="1"/>
  <c r="AD818" i="10"/>
  <c r="AE818" i="10" s="1"/>
  <c r="AI818" i="10"/>
  <c r="AK818" i="10"/>
  <c r="M819" i="10"/>
  <c r="R819" i="10"/>
  <c r="Q819" i="10"/>
  <c r="S819" i="10"/>
  <c r="U819" i="10"/>
  <c r="W819" i="10" s="1"/>
  <c r="V819" i="10"/>
  <c r="X819" i="10"/>
  <c r="AD819" i="10"/>
  <c r="AE819" i="10" s="1"/>
  <c r="AI819" i="10"/>
  <c r="AK819" i="10"/>
  <c r="M820" i="10"/>
  <c r="R820" i="10"/>
  <c r="Q820" i="10"/>
  <c r="S820" i="10"/>
  <c r="U820" i="10"/>
  <c r="W820" i="10" s="1"/>
  <c r="V820" i="10"/>
  <c r="X820" i="10"/>
  <c r="Y820" i="10"/>
  <c r="Z820" i="10" s="1"/>
  <c r="AD820" i="10"/>
  <c r="AE820" i="10" s="1"/>
  <c r="AI820" i="10"/>
  <c r="AK820" i="10"/>
  <c r="M821" i="10"/>
  <c r="R821" i="10"/>
  <c r="Q821" i="10"/>
  <c r="S821" i="10"/>
  <c r="U821" i="10"/>
  <c r="V821" i="10"/>
  <c r="X821" i="10"/>
  <c r="AD821" i="10"/>
  <c r="AE821" i="10" s="1"/>
  <c r="AI821" i="10"/>
  <c r="AK821" i="10"/>
  <c r="M822" i="10"/>
  <c r="R822" i="10"/>
  <c r="Q822" i="10"/>
  <c r="S822" i="10"/>
  <c r="U822" i="10"/>
  <c r="W822" i="10" s="1"/>
  <c r="V822" i="10"/>
  <c r="X822" i="10"/>
  <c r="Y822" i="10"/>
  <c r="Z822" i="10" s="1"/>
  <c r="AD822" i="10"/>
  <c r="AE822" i="10" s="1"/>
  <c r="AI822" i="10"/>
  <c r="AK822" i="10"/>
  <c r="M823" i="10"/>
  <c r="R823" i="10"/>
  <c r="Q823" i="10"/>
  <c r="S823" i="10"/>
  <c r="U823" i="10"/>
  <c r="W823" i="10" s="1"/>
  <c r="V823" i="10"/>
  <c r="X823" i="10"/>
  <c r="AD823" i="10"/>
  <c r="AE823" i="10" s="1"/>
  <c r="AI823" i="10"/>
  <c r="AK823" i="10"/>
  <c r="M824" i="10"/>
  <c r="R824" i="10"/>
  <c r="Q824" i="10"/>
  <c r="S824" i="10"/>
  <c r="U824" i="10"/>
  <c r="W824" i="10" s="1"/>
  <c r="V824" i="10"/>
  <c r="X824" i="10"/>
  <c r="Y824" i="10"/>
  <c r="Z824" i="10" s="1"/>
  <c r="AD824" i="10"/>
  <c r="AE824" i="10" s="1"/>
  <c r="AI824" i="10"/>
  <c r="AK824" i="10"/>
  <c r="M825" i="10"/>
  <c r="R825" i="10"/>
  <c r="Q825" i="10"/>
  <c r="S825" i="10"/>
  <c r="U825" i="10"/>
  <c r="V825" i="10"/>
  <c r="X825" i="10"/>
  <c r="AD825" i="10"/>
  <c r="AE825" i="10" s="1"/>
  <c r="AI825" i="10"/>
  <c r="AK825" i="10"/>
  <c r="M826" i="10"/>
  <c r="R826" i="10"/>
  <c r="Q826" i="10"/>
  <c r="S826" i="10"/>
  <c r="U826" i="10"/>
  <c r="W826" i="10" s="1"/>
  <c r="V826" i="10"/>
  <c r="X826" i="10"/>
  <c r="Y826" i="10"/>
  <c r="Z826" i="10" s="1"/>
  <c r="AD826" i="10"/>
  <c r="AE826" i="10" s="1"/>
  <c r="AI826" i="10"/>
  <c r="AK826" i="10"/>
  <c r="M827" i="10"/>
  <c r="R827" i="10"/>
  <c r="Q827" i="10"/>
  <c r="S827" i="10"/>
  <c r="U827" i="10"/>
  <c r="W827" i="10" s="1"/>
  <c r="V827" i="10"/>
  <c r="X827" i="10"/>
  <c r="AD827" i="10"/>
  <c r="AE827" i="10" s="1"/>
  <c r="AI827" i="10"/>
  <c r="AK827" i="10"/>
  <c r="M828" i="10"/>
  <c r="R828" i="10"/>
  <c r="Q828" i="10"/>
  <c r="S828" i="10"/>
  <c r="U828" i="10"/>
  <c r="W828" i="10" s="1"/>
  <c r="V828" i="10"/>
  <c r="X828" i="10"/>
  <c r="Y828" i="10"/>
  <c r="Z828" i="10" s="1"/>
  <c r="AD828" i="10"/>
  <c r="AE828" i="10" s="1"/>
  <c r="AI828" i="10"/>
  <c r="AK828" i="10"/>
  <c r="M829" i="10"/>
  <c r="R829" i="10"/>
  <c r="Q829" i="10"/>
  <c r="S829" i="10"/>
  <c r="U829" i="10"/>
  <c r="V829" i="10"/>
  <c r="X829" i="10"/>
  <c r="AD829" i="10"/>
  <c r="AE829" i="10" s="1"/>
  <c r="AI829" i="10"/>
  <c r="AK829" i="10"/>
  <c r="M830" i="10"/>
  <c r="R830" i="10"/>
  <c r="Q830" i="10"/>
  <c r="S830" i="10"/>
  <c r="U830" i="10"/>
  <c r="W830" i="10" s="1"/>
  <c r="V830" i="10"/>
  <c r="X830" i="10"/>
  <c r="Y830" i="10"/>
  <c r="Z830" i="10" s="1"/>
  <c r="AD830" i="10"/>
  <c r="AE830" i="10" s="1"/>
  <c r="AI830" i="10"/>
  <c r="AK830" i="10"/>
  <c r="M831" i="10"/>
  <c r="R831" i="10"/>
  <c r="Q831" i="10"/>
  <c r="S831" i="10"/>
  <c r="U831" i="10"/>
  <c r="W831" i="10" s="1"/>
  <c r="V831" i="10"/>
  <c r="X831" i="10"/>
  <c r="AD831" i="10"/>
  <c r="AE831" i="10" s="1"/>
  <c r="AI831" i="10"/>
  <c r="AK831" i="10"/>
  <c r="M832" i="10"/>
  <c r="R832" i="10"/>
  <c r="Q832" i="10"/>
  <c r="S832" i="10"/>
  <c r="U832" i="10"/>
  <c r="W832" i="10" s="1"/>
  <c r="V832" i="10"/>
  <c r="X832" i="10"/>
  <c r="Y832" i="10"/>
  <c r="Z832" i="10" s="1"/>
  <c r="AD832" i="10"/>
  <c r="AE832" i="10" s="1"/>
  <c r="AI832" i="10"/>
  <c r="AK832" i="10"/>
  <c r="M833" i="10"/>
  <c r="R833" i="10"/>
  <c r="Q833" i="10"/>
  <c r="S833" i="10"/>
  <c r="U833" i="10"/>
  <c r="V833" i="10"/>
  <c r="X833" i="10"/>
  <c r="AD833" i="10"/>
  <c r="AE833" i="10" s="1"/>
  <c r="AI833" i="10"/>
  <c r="AK833" i="10"/>
  <c r="M834" i="10"/>
  <c r="R834" i="10"/>
  <c r="Q834" i="10"/>
  <c r="S834" i="10"/>
  <c r="U834" i="10"/>
  <c r="W834" i="10" s="1"/>
  <c r="V834" i="10"/>
  <c r="X834" i="10"/>
  <c r="Y834" i="10"/>
  <c r="Z834" i="10" s="1"/>
  <c r="AD834" i="10"/>
  <c r="AE834" i="10" s="1"/>
  <c r="AI834" i="10"/>
  <c r="AK834" i="10"/>
  <c r="M835" i="10"/>
  <c r="R835" i="10"/>
  <c r="Q835" i="10"/>
  <c r="S835" i="10"/>
  <c r="U835" i="10"/>
  <c r="W835" i="10" s="1"/>
  <c r="V835" i="10"/>
  <c r="X835" i="10"/>
  <c r="AD835" i="10"/>
  <c r="AE835" i="10" s="1"/>
  <c r="AI835" i="10"/>
  <c r="AK835" i="10"/>
  <c r="M836" i="10"/>
  <c r="R836" i="10"/>
  <c r="Q836" i="10"/>
  <c r="S836" i="10"/>
  <c r="U836" i="10"/>
  <c r="W836" i="10" s="1"/>
  <c r="V836" i="10"/>
  <c r="X836" i="10"/>
  <c r="Y836" i="10"/>
  <c r="Z836" i="10" s="1"/>
  <c r="AD836" i="10"/>
  <c r="AE836" i="10" s="1"/>
  <c r="AI836" i="10"/>
  <c r="AK836" i="10"/>
  <c r="M837" i="10"/>
  <c r="R837" i="10"/>
  <c r="Q837" i="10"/>
  <c r="S837" i="10"/>
  <c r="U837" i="10"/>
  <c r="V837" i="10"/>
  <c r="X837" i="10"/>
  <c r="AD837" i="10"/>
  <c r="AE837" i="10" s="1"/>
  <c r="AI837" i="10"/>
  <c r="AK837" i="10"/>
  <c r="M838" i="10"/>
  <c r="R838" i="10"/>
  <c r="Q838" i="10"/>
  <c r="S838" i="10"/>
  <c r="U838" i="10"/>
  <c r="W838" i="10" s="1"/>
  <c r="V838" i="10"/>
  <c r="X838" i="10"/>
  <c r="Y838" i="10"/>
  <c r="Z838" i="10" s="1"/>
  <c r="AD838" i="10"/>
  <c r="AE838" i="10" s="1"/>
  <c r="AI838" i="10"/>
  <c r="AK838" i="10"/>
  <c r="M839" i="10"/>
  <c r="R839" i="10"/>
  <c r="Q839" i="10"/>
  <c r="S839" i="10"/>
  <c r="U839" i="10"/>
  <c r="W839" i="10" s="1"/>
  <c r="V839" i="10"/>
  <c r="X839" i="10"/>
  <c r="AD839" i="10"/>
  <c r="AE839" i="10" s="1"/>
  <c r="AI839" i="10"/>
  <c r="AK839" i="10"/>
  <c r="M840" i="10"/>
  <c r="R840" i="10"/>
  <c r="Q840" i="10"/>
  <c r="S840" i="10"/>
  <c r="U840" i="10"/>
  <c r="W840" i="10" s="1"/>
  <c r="V840" i="10"/>
  <c r="X840" i="10"/>
  <c r="Y840" i="10"/>
  <c r="Z840" i="10" s="1"/>
  <c r="AD840" i="10"/>
  <c r="AE840" i="10" s="1"/>
  <c r="AI840" i="10"/>
  <c r="AK840" i="10"/>
  <c r="M841" i="10"/>
  <c r="R841" i="10"/>
  <c r="Q841" i="10"/>
  <c r="S841" i="10"/>
  <c r="U841" i="10"/>
  <c r="V841" i="10"/>
  <c r="X841" i="10"/>
  <c r="AD841" i="10"/>
  <c r="AE841" i="10" s="1"/>
  <c r="AI841" i="10"/>
  <c r="AK841" i="10"/>
  <c r="M842" i="10"/>
  <c r="R842" i="10"/>
  <c r="Q842" i="10"/>
  <c r="S842" i="10"/>
  <c r="U842" i="10"/>
  <c r="W842" i="10" s="1"/>
  <c r="V842" i="10"/>
  <c r="X842" i="10"/>
  <c r="Y842" i="10"/>
  <c r="Z842" i="10" s="1"/>
  <c r="AD842" i="10"/>
  <c r="AE842" i="10" s="1"/>
  <c r="AI842" i="10"/>
  <c r="AK842" i="10"/>
  <c r="M843" i="10"/>
  <c r="R843" i="10"/>
  <c r="Q843" i="10"/>
  <c r="S843" i="10"/>
  <c r="U843" i="10"/>
  <c r="W843" i="10" s="1"/>
  <c r="V843" i="10"/>
  <c r="X843" i="10"/>
  <c r="AD843" i="10"/>
  <c r="AE843" i="10" s="1"/>
  <c r="AI843" i="10"/>
  <c r="AK843" i="10"/>
  <c r="M844" i="10"/>
  <c r="R844" i="10"/>
  <c r="Q844" i="10"/>
  <c r="S844" i="10"/>
  <c r="U844" i="10"/>
  <c r="W844" i="10" s="1"/>
  <c r="V844" i="10"/>
  <c r="X844" i="10"/>
  <c r="Y844" i="10"/>
  <c r="Z844" i="10" s="1"/>
  <c r="AD844" i="10"/>
  <c r="AE844" i="10" s="1"/>
  <c r="AI844" i="10"/>
  <c r="AK844" i="10"/>
  <c r="M845" i="10"/>
  <c r="R845" i="10"/>
  <c r="Q845" i="10"/>
  <c r="S845" i="10"/>
  <c r="U845" i="10"/>
  <c r="V845" i="10"/>
  <c r="X845" i="10"/>
  <c r="AD845" i="10"/>
  <c r="AE845" i="10" s="1"/>
  <c r="AI845" i="10"/>
  <c r="AK845" i="10"/>
  <c r="M846" i="10"/>
  <c r="R846" i="10"/>
  <c r="Q846" i="10"/>
  <c r="S846" i="10"/>
  <c r="U846" i="10"/>
  <c r="W846" i="10" s="1"/>
  <c r="V846" i="10"/>
  <c r="X846" i="10"/>
  <c r="Y846" i="10"/>
  <c r="Z846" i="10" s="1"/>
  <c r="AD846" i="10"/>
  <c r="AE846" i="10" s="1"/>
  <c r="AI846" i="10"/>
  <c r="AK846" i="10"/>
  <c r="M847" i="10"/>
  <c r="R847" i="10"/>
  <c r="Q847" i="10"/>
  <c r="S847" i="10"/>
  <c r="U847" i="10"/>
  <c r="W847" i="10" s="1"/>
  <c r="V847" i="10"/>
  <c r="X847" i="10"/>
  <c r="AD847" i="10"/>
  <c r="AE847" i="10" s="1"/>
  <c r="AI847" i="10"/>
  <c r="AK847" i="10"/>
  <c r="M848" i="10"/>
  <c r="R848" i="10"/>
  <c r="Q848" i="10"/>
  <c r="S848" i="10"/>
  <c r="U848" i="10"/>
  <c r="W848" i="10" s="1"/>
  <c r="V848" i="10"/>
  <c r="X848" i="10"/>
  <c r="Y848" i="10"/>
  <c r="Z848" i="10" s="1"/>
  <c r="AD848" i="10"/>
  <c r="AE848" i="10" s="1"/>
  <c r="AI848" i="10"/>
  <c r="AK848" i="10"/>
  <c r="M849" i="10"/>
  <c r="R849" i="10"/>
  <c r="Q849" i="10"/>
  <c r="S849" i="10"/>
  <c r="U849" i="10"/>
  <c r="V849" i="10"/>
  <c r="X849" i="10"/>
  <c r="AD849" i="10"/>
  <c r="AE849" i="10" s="1"/>
  <c r="AI849" i="10"/>
  <c r="AK849" i="10"/>
  <c r="M850" i="10"/>
  <c r="R850" i="10"/>
  <c r="Q850" i="10"/>
  <c r="S850" i="10"/>
  <c r="U850" i="10"/>
  <c r="W850" i="10" s="1"/>
  <c r="V850" i="10"/>
  <c r="X850" i="10"/>
  <c r="Y850" i="10"/>
  <c r="Z850" i="10" s="1"/>
  <c r="AD850" i="10"/>
  <c r="AE850" i="10" s="1"/>
  <c r="AI850" i="10"/>
  <c r="AK850" i="10"/>
  <c r="M851" i="10"/>
  <c r="R851" i="10"/>
  <c r="Q851" i="10"/>
  <c r="S851" i="10"/>
  <c r="U851" i="10"/>
  <c r="W851" i="10" s="1"/>
  <c r="V851" i="10"/>
  <c r="X851" i="10"/>
  <c r="AD851" i="10"/>
  <c r="AE851" i="10" s="1"/>
  <c r="AI851" i="10"/>
  <c r="AK851" i="10"/>
  <c r="M852" i="10"/>
  <c r="R852" i="10"/>
  <c r="Q852" i="10"/>
  <c r="S852" i="10"/>
  <c r="U852" i="10"/>
  <c r="W852" i="10" s="1"/>
  <c r="V852" i="10"/>
  <c r="X852" i="10"/>
  <c r="Y852" i="10"/>
  <c r="Z852" i="10" s="1"/>
  <c r="AD852" i="10"/>
  <c r="AE852" i="10" s="1"/>
  <c r="AI852" i="10"/>
  <c r="AK852" i="10"/>
  <c r="M853" i="10"/>
  <c r="R853" i="10"/>
  <c r="Q853" i="10"/>
  <c r="S853" i="10"/>
  <c r="U853" i="10"/>
  <c r="V853" i="10"/>
  <c r="X853" i="10"/>
  <c r="AD853" i="10"/>
  <c r="AE853" i="10" s="1"/>
  <c r="AI853" i="10"/>
  <c r="AK853" i="10"/>
  <c r="M854" i="10"/>
  <c r="R854" i="10"/>
  <c r="Q854" i="10"/>
  <c r="S854" i="10"/>
  <c r="U854" i="10"/>
  <c r="W854" i="10" s="1"/>
  <c r="V854" i="10"/>
  <c r="X854" i="10"/>
  <c r="Y854" i="10"/>
  <c r="Z854" i="10" s="1"/>
  <c r="AD854" i="10"/>
  <c r="AE854" i="10" s="1"/>
  <c r="AI854" i="10"/>
  <c r="AK854" i="10"/>
  <c r="M855" i="10"/>
  <c r="R855" i="10"/>
  <c r="Q855" i="10"/>
  <c r="S855" i="10"/>
  <c r="U855" i="10"/>
  <c r="W855" i="10" s="1"/>
  <c r="V855" i="10"/>
  <c r="X855" i="10"/>
  <c r="AD855" i="10"/>
  <c r="AE855" i="10" s="1"/>
  <c r="AI855" i="10"/>
  <c r="AK855" i="10"/>
  <c r="M856" i="10"/>
  <c r="R856" i="10"/>
  <c r="Q856" i="10"/>
  <c r="S856" i="10"/>
  <c r="U856" i="10"/>
  <c r="W856" i="10" s="1"/>
  <c r="V856" i="10"/>
  <c r="X856" i="10"/>
  <c r="Y856" i="10"/>
  <c r="Z856" i="10" s="1"/>
  <c r="AD856" i="10"/>
  <c r="AE856" i="10" s="1"/>
  <c r="AI856" i="10"/>
  <c r="AK856" i="10"/>
  <c r="M857" i="10"/>
  <c r="R857" i="10"/>
  <c r="Q857" i="10"/>
  <c r="S857" i="10"/>
  <c r="U857" i="10"/>
  <c r="V857" i="10"/>
  <c r="X857" i="10"/>
  <c r="AD857" i="10"/>
  <c r="AE857" i="10" s="1"/>
  <c r="AI857" i="10"/>
  <c r="AK857" i="10"/>
  <c r="M858" i="10"/>
  <c r="R858" i="10"/>
  <c r="Q858" i="10"/>
  <c r="S858" i="10"/>
  <c r="U858" i="10"/>
  <c r="W858" i="10" s="1"/>
  <c r="V858" i="10"/>
  <c r="X858" i="10"/>
  <c r="Y858" i="10"/>
  <c r="Z858" i="10" s="1"/>
  <c r="AD858" i="10"/>
  <c r="AE858" i="10" s="1"/>
  <c r="AI858" i="10"/>
  <c r="AK858" i="10"/>
  <c r="M859" i="10"/>
  <c r="R859" i="10"/>
  <c r="Q859" i="10"/>
  <c r="S859" i="10"/>
  <c r="U859" i="10"/>
  <c r="W859" i="10" s="1"/>
  <c r="V859" i="10"/>
  <c r="X859" i="10"/>
  <c r="AD859" i="10"/>
  <c r="AE859" i="10" s="1"/>
  <c r="AI859" i="10"/>
  <c r="AK859" i="10"/>
  <c r="M860" i="10"/>
  <c r="R860" i="10"/>
  <c r="Q860" i="10"/>
  <c r="S860" i="10"/>
  <c r="U860" i="10"/>
  <c r="W860" i="10" s="1"/>
  <c r="V860" i="10"/>
  <c r="X860" i="10"/>
  <c r="Y860" i="10"/>
  <c r="Z860" i="10" s="1"/>
  <c r="AD860" i="10"/>
  <c r="AE860" i="10" s="1"/>
  <c r="AI860" i="10"/>
  <c r="AK860" i="10"/>
  <c r="M861" i="10"/>
  <c r="R861" i="10"/>
  <c r="Q861" i="10"/>
  <c r="S861" i="10"/>
  <c r="U861" i="10"/>
  <c r="V861" i="10"/>
  <c r="X861" i="10"/>
  <c r="AD861" i="10"/>
  <c r="AE861" i="10" s="1"/>
  <c r="AI861" i="10"/>
  <c r="AK861" i="10"/>
  <c r="M862" i="10"/>
  <c r="R862" i="10"/>
  <c r="Q862" i="10"/>
  <c r="S862" i="10"/>
  <c r="U862" i="10"/>
  <c r="W862" i="10" s="1"/>
  <c r="V862" i="10"/>
  <c r="X862" i="10"/>
  <c r="Y862" i="10"/>
  <c r="Z862" i="10" s="1"/>
  <c r="AD862" i="10"/>
  <c r="AE862" i="10" s="1"/>
  <c r="AI862" i="10"/>
  <c r="AK862" i="10"/>
  <c r="M863" i="10"/>
  <c r="R863" i="10"/>
  <c r="Q863" i="10"/>
  <c r="S863" i="10"/>
  <c r="U863" i="10"/>
  <c r="W863" i="10" s="1"/>
  <c r="V863" i="10"/>
  <c r="X863" i="10"/>
  <c r="AD863" i="10"/>
  <c r="AE863" i="10" s="1"/>
  <c r="AI863" i="10"/>
  <c r="AK863" i="10"/>
  <c r="M864" i="10"/>
  <c r="R864" i="10"/>
  <c r="Q864" i="10"/>
  <c r="S864" i="10"/>
  <c r="U864" i="10"/>
  <c r="W864" i="10" s="1"/>
  <c r="V864" i="10"/>
  <c r="X864" i="10"/>
  <c r="Y864" i="10"/>
  <c r="Z864" i="10" s="1"/>
  <c r="AD864" i="10"/>
  <c r="AE864" i="10" s="1"/>
  <c r="AI864" i="10"/>
  <c r="AK864" i="10"/>
  <c r="M865" i="10"/>
  <c r="R865" i="10"/>
  <c r="Q865" i="10"/>
  <c r="S865" i="10"/>
  <c r="U865" i="10"/>
  <c r="V865" i="10"/>
  <c r="X865" i="10"/>
  <c r="AD865" i="10"/>
  <c r="AE865" i="10" s="1"/>
  <c r="AI865" i="10"/>
  <c r="AK865" i="10"/>
  <c r="M866" i="10"/>
  <c r="R866" i="10"/>
  <c r="Q866" i="10"/>
  <c r="S866" i="10"/>
  <c r="U866" i="10"/>
  <c r="W866" i="10" s="1"/>
  <c r="V866" i="10"/>
  <c r="X866" i="10"/>
  <c r="Y866" i="10"/>
  <c r="Z866" i="10" s="1"/>
  <c r="AD866" i="10"/>
  <c r="AE866" i="10" s="1"/>
  <c r="AI866" i="10"/>
  <c r="AK866" i="10"/>
  <c r="M867" i="10"/>
  <c r="R867" i="10"/>
  <c r="Q867" i="10"/>
  <c r="S867" i="10"/>
  <c r="U867" i="10"/>
  <c r="W867" i="10" s="1"/>
  <c r="V867" i="10"/>
  <c r="X867" i="10"/>
  <c r="AD867" i="10"/>
  <c r="AE867" i="10" s="1"/>
  <c r="AI867" i="10"/>
  <c r="AK867" i="10"/>
  <c r="M868" i="10"/>
  <c r="R868" i="10"/>
  <c r="Q868" i="10"/>
  <c r="S868" i="10"/>
  <c r="U868" i="10"/>
  <c r="W868" i="10" s="1"/>
  <c r="V868" i="10"/>
  <c r="X868" i="10"/>
  <c r="Y868" i="10"/>
  <c r="Z868" i="10" s="1"/>
  <c r="AD868" i="10"/>
  <c r="AE868" i="10" s="1"/>
  <c r="AI868" i="10"/>
  <c r="AK868" i="10"/>
  <c r="M869" i="10"/>
  <c r="R869" i="10"/>
  <c r="Q869" i="10"/>
  <c r="S869" i="10"/>
  <c r="U869" i="10"/>
  <c r="V869" i="10"/>
  <c r="X869" i="10"/>
  <c r="AD869" i="10"/>
  <c r="AE869" i="10" s="1"/>
  <c r="AI869" i="10"/>
  <c r="AK869" i="10"/>
  <c r="M870" i="10"/>
  <c r="R870" i="10"/>
  <c r="Q870" i="10"/>
  <c r="S870" i="10"/>
  <c r="U870" i="10"/>
  <c r="W870" i="10" s="1"/>
  <c r="V870" i="10"/>
  <c r="X870" i="10"/>
  <c r="Y870" i="10"/>
  <c r="Z870" i="10" s="1"/>
  <c r="AD870" i="10"/>
  <c r="AE870" i="10" s="1"/>
  <c r="AI870" i="10"/>
  <c r="AK870" i="10"/>
  <c r="M871" i="10"/>
  <c r="R871" i="10"/>
  <c r="Q871" i="10"/>
  <c r="S871" i="10"/>
  <c r="U871" i="10"/>
  <c r="W871" i="10" s="1"/>
  <c r="V871" i="10"/>
  <c r="X871" i="10"/>
  <c r="AD871" i="10"/>
  <c r="AE871" i="10" s="1"/>
  <c r="AI871" i="10"/>
  <c r="AK871" i="10"/>
  <c r="M872" i="10"/>
  <c r="R872" i="10"/>
  <c r="Q872" i="10"/>
  <c r="S872" i="10"/>
  <c r="U872" i="10"/>
  <c r="W872" i="10" s="1"/>
  <c r="V872" i="10"/>
  <c r="X872" i="10"/>
  <c r="Y872" i="10"/>
  <c r="Z872" i="10" s="1"/>
  <c r="AD872" i="10"/>
  <c r="AE872" i="10" s="1"/>
  <c r="AI872" i="10"/>
  <c r="AK872" i="10"/>
  <c r="M873" i="10"/>
  <c r="R873" i="10"/>
  <c r="Q873" i="10"/>
  <c r="S873" i="10"/>
  <c r="U873" i="10"/>
  <c r="V873" i="10"/>
  <c r="X873" i="10"/>
  <c r="AD873" i="10"/>
  <c r="AE873" i="10" s="1"/>
  <c r="AI873" i="10"/>
  <c r="AK873" i="10"/>
  <c r="M874" i="10"/>
  <c r="R874" i="10"/>
  <c r="Q874" i="10"/>
  <c r="S874" i="10"/>
  <c r="U874" i="10"/>
  <c r="W874" i="10" s="1"/>
  <c r="V874" i="10"/>
  <c r="X874" i="10"/>
  <c r="Y874" i="10"/>
  <c r="Z874" i="10" s="1"/>
  <c r="AD874" i="10"/>
  <c r="AE874" i="10" s="1"/>
  <c r="AI874" i="10"/>
  <c r="AK874" i="10"/>
  <c r="M875" i="10"/>
  <c r="R875" i="10"/>
  <c r="Q875" i="10"/>
  <c r="S875" i="10"/>
  <c r="U875" i="10"/>
  <c r="W875" i="10" s="1"/>
  <c r="V875" i="10"/>
  <c r="X875" i="10"/>
  <c r="AD875" i="10"/>
  <c r="AE875" i="10" s="1"/>
  <c r="AI875" i="10"/>
  <c r="AK875" i="10"/>
  <c r="M876" i="10"/>
  <c r="R876" i="10"/>
  <c r="Q876" i="10"/>
  <c r="S876" i="10"/>
  <c r="U876" i="10"/>
  <c r="W876" i="10" s="1"/>
  <c r="V876" i="10"/>
  <c r="X876" i="10"/>
  <c r="Y876" i="10"/>
  <c r="Z876" i="10" s="1"/>
  <c r="AD876" i="10"/>
  <c r="AE876" i="10" s="1"/>
  <c r="AI876" i="10"/>
  <c r="AK876" i="10"/>
  <c r="M877" i="10"/>
  <c r="R877" i="10"/>
  <c r="Q877" i="10"/>
  <c r="S877" i="10"/>
  <c r="U877" i="10"/>
  <c r="V877" i="10"/>
  <c r="X877" i="10"/>
  <c r="AD877" i="10"/>
  <c r="AE877" i="10" s="1"/>
  <c r="AI877" i="10"/>
  <c r="AK877" i="10"/>
  <c r="M878" i="10"/>
  <c r="R878" i="10"/>
  <c r="Q878" i="10"/>
  <c r="S878" i="10"/>
  <c r="U878" i="10"/>
  <c r="W878" i="10" s="1"/>
  <c r="V878" i="10"/>
  <c r="X878" i="10"/>
  <c r="Y878" i="10"/>
  <c r="Z878" i="10" s="1"/>
  <c r="AD878" i="10"/>
  <c r="AE878" i="10" s="1"/>
  <c r="AI878" i="10"/>
  <c r="AK878" i="10"/>
  <c r="M879" i="10"/>
  <c r="R879" i="10"/>
  <c r="Q879" i="10"/>
  <c r="S879" i="10"/>
  <c r="U879" i="10"/>
  <c r="W879" i="10" s="1"/>
  <c r="V879" i="10"/>
  <c r="X879" i="10"/>
  <c r="AD879" i="10"/>
  <c r="AE879" i="10" s="1"/>
  <c r="AI879" i="10"/>
  <c r="AK879" i="10"/>
  <c r="M880" i="10"/>
  <c r="R880" i="10"/>
  <c r="Q880" i="10"/>
  <c r="S880" i="10"/>
  <c r="U880" i="10"/>
  <c r="W880" i="10" s="1"/>
  <c r="V880" i="10"/>
  <c r="X880" i="10"/>
  <c r="Y880" i="10"/>
  <c r="Z880" i="10" s="1"/>
  <c r="AD880" i="10"/>
  <c r="AE880" i="10" s="1"/>
  <c r="AI880" i="10"/>
  <c r="AK880" i="10"/>
  <c r="M881" i="10"/>
  <c r="R881" i="10"/>
  <c r="Q881" i="10"/>
  <c r="S881" i="10"/>
  <c r="U881" i="10"/>
  <c r="V881" i="10"/>
  <c r="X881" i="10"/>
  <c r="AD881" i="10"/>
  <c r="AE881" i="10" s="1"/>
  <c r="AI881" i="10"/>
  <c r="AK881" i="10"/>
  <c r="M882" i="10"/>
  <c r="R882" i="10"/>
  <c r="Q882" i="10"/>
  <c r="S882" i="10"/>
  <c r="U882" i="10"/>
  <c r="W882" i="10" s="1"/>
  <c r="V882" i="10"/>
  <c r="X882" i="10"/>
  <c r="Y882" i="10"/>
  <c r="Z882" i="10" s="1"/>
  <c r="AD882" i="10"/>
  <c r="AE882" i="10" s="1"/>
  <c r="AI882" i="10"/>
  <c r="AK882" i="10"/>
  <c r="M883" i="10"/>
  <c r="R883" i="10"/>
  <c r="Q883" i="10"/>
  <c r="S883" i="10"/>
  <c r="U883" i="10"/>
  <c r="W883" i="10" s="1"/>
  <c r="V883" i="10"/>
  <c r="X883" i="10"/>
  <c r="AD883" i="10"/>
  <c r="AE883" i="10" s="1"/>
  <c r="AI883" i="10"/>
  <c r="AK883" i="10"/>
  <c r="M884" i="10"/>
  <c r="R884" i="10"/>
  <c r="Q884" i="10"/>
  <c r="S884" i="10"/>
  <c r="U884" i="10"/>
  <c r="W884" i="10" s="1"/>
  <c r="V884" i="10"/>
  <c r="X884" i="10"/>
  <c r="Y884" i="10"/>
  <c r="Z884" i="10" s="1"/>
  <c r="AD884" i="10"/>
  <c r="AE884" i="10" s="1"/>
  <c r="AI884" i="10"/>
  <c r="AK884" i="10"/>
  <c r="M885" i="10"/>
  <c r="R885" i="10"/>
  <c r="Q885" i="10"/>
  <c r="S885" i="10"/>
  <c r="U885" i="10"/>
  <c r="V885" i="10"/>
  <c r="X885" i="10"/>
  <c r="AD885" i="10"/>
  <c r="AE885" i="10" s="1"/>
  <c r="AI885" i="10"/>
  <c r="AK885" i="10"/>
  <c r="M886" i="10"/>
  <c r="R886" i="10"/>
  <c r="Q886" i="10"/>
  <c r="S886" i="10"/>
  <c r="U886" i="10"/>
  <c r="W886" i="10" s="1"/>
  <c r="V886" i="10"/>
  <c r="X886" i="10"/>
  <c r="Y886" i="10"/>
  <c r="Z886" i="10" s="1"/>
  <c r="AD886" i="10"/>
  <c r="AE886" i="10" s="1"/>
  <c r="AI886" i="10"/>
  <c r="AK886" i="10"/>
  <c r="M887" i="10"/>
  <c r="R887" i="10"/>
  <c r="Q887" i="10"/>
  <c r="S887" i="10"/>
  <c r="U887" i="10"/>
  <c r="W887" i="10" s="1"/>
  <c r="V887" i="10"/>
  <c r="X887" i="10"/>
  <c r="AD887" i="10"/>
  <c r="AE887" i="10" s="1"/>
  <c r="AI887" i="10"/>
  <c r="AK887" i="10"/>
  <c r="M888" i="10"/>
  <c r="R888" i="10"/>
  <c r="Q888" i="10"/>
  <c r="S888" i="10"/>
  <c r="U888" i="10"/>
  <c r="W888" i="10" s="1"/>
  <c r="V888" i="10"/>
  <c r="X888" i="10"/>
  <c r="Y888" i="10"/>
  <c r="Z888" i="10" s="1"/>
  <c r="AD888" i="10"/>
  <c r="AE888" i="10" s="1"/>
  <c r="AI888" i="10"/>
  <c r="AK888" i="10"/>
  <c r="M889" i="10"/>
  <c r="R889" i="10"/>
  <c r="Q889" i="10"/>
  <c r="S889" i="10"/>
  <c r="U889" i="10"/>
  <c r="V889" i="10"/>
  <c r="X889" i="10"/>
  <c r="AD889" i="10"/>
  <c r="AE889" i="10" s="1"/>
  <c r="AI889" i="10"/>
  <c r="AK889" i="10"/>
  <c r="M890" i="10"/>
  <c r="R890" i="10"/>
  <c r="Q890" i="10"/>
  <c r="S890" i="10"/>
  <c r="U890" i="10"/>
  <c r="W890" i="10" s="1"/>
  <c r="V890" i="10"/>
  <c r="X890" i="10"/>
  <c r="Y890" i="10"/>
  <c r="Z890" i="10" s="1"/>
  <c r="AD890" i="10"/>
  <c r="AE890" i="10" s="1"/>
  <c r="AI890" i="10"/>
  <c r="AK890" i="10"/>
  <c r="M891" i="10"/>
  <c r="R891" i="10"/>
  <c r="Q891" i="10"/>
  <c r="S891" i="10"/>
  <c r="U891" i="10"/>
  <c r="W891" i="10" s="1"/>
  <c r="V891" i="10"/>
  <c r="X891" i="10"/>
  <c r="AD891" i="10"/>
  <c r="AE891" i="10" s="1"/>
  <c r="AI891" i="10"/>
  <c r="AK891" i="10"/>
  <c r="M892" i="10"/>
  <c r="R892" i="10"/>
  <c r="Q892" i="10"/>
  <c r="S892" i="10"/>
  <c r="U892" i="10"/>
  <c r="W892" i="10" s="1"/>
  <c r="V892" i="10"/>
  <c r="X892" i="10"/>
  <c r="Y892" i="10"/>
  <c r="Z892" i="10" s="1"/>
  <c r="AD892" i="10"/>
  <c r="AE892" i="10" s="1"/>
  <c r="AI892" i="10"/>
  <c r="AK892" i="10"/>
  <c r="M893" i="10"/>
  <c r="R893" i="10"/>
  <c r="Q893" i="10"/>
  <c r="S893" i="10"/>
  <c r="U893" i="10"/>
  <c r="V893" i="10"/>
  <c r="X893" i="10"/>
  <c r="AD893" i="10"/>
  <c r="AE893" i="10" s="1"/>
  <c r="AI893" i="10"/>
  <c r="AK893" i="10"/>
  <c r="M894" i="10"/>
  <c r="R894" i="10"/>
  <c r="Q894" i="10"/>
  <c r="S894" i="10"/>
  <c r="U894" i="10"/>
  <c r="W894" i="10" s="1"/>
  <c r="V894" i="10"/>
  <c r="X894" i="10"/>
  <c r="Y894" i="10"/>
  <c r="Z894" i="10" s="1"/>
  <c r="AD894" i="10"/>
  <c r="AE894" i="10" s="1"/>
  <c r="AI894" i="10"/>
  <c r="AK894" i="10"/>
  <c r="M895" i="10"/>
  <c r="R895" i="10"/>
  <c r="Q895" i="10"/>
  <c r="S895" i="10"/>
  <c r="U895" i="10"/>
  <c r="W895" i="10" s="1"/>
  <c r="V895" i="10"/>
  <c r="X895" i="10"/>
  <c r="AD895" i="10"/>
  <c r="AE895" i="10" s="1"/>
  <c r="AI895" i="10"/>
  <c r="AK895" i="10"/>
  <c r="M896" i="10"/>
  <c r="R896" i="10"/>
  <c r="Q896" i="10"/>
  <c r="S896" i="10"/>
  <c r="U896" i="10"/>
  <c r="W896" i="10" s="1"/>
  <c r="V896" i="10"/>
  <c r="X896" i="10"/>
  <c r="Y896" i="10"/>
  <c r="Z896" i="10" s="1"/>
  <c r="AD896" i="10"/>
  <c r="AE896" i="10" s="1"/>
  <c r="AI896" i="10"/>
  <c r="AK896" i="10"/>
  <c r="M897" i="10"/>
  <c r="R897" i="10"/>
  <c r="Q897" i="10"/>
  <c r="S897" i="10"/>
  <c r="U897" i="10"/>
  <c r="V897" i="10"/>
  <c r="X897" i="10"/>
  <c r="AD897" i="10"/>
  <c r="AE897" i="10" s="1"/>
  <c r="AI897" i="10"/>
  <c r="AK897" i="10"/>
  <c r="M898" i="10"/>
  <c r="R898" i="10"/>
  <c r="Q898" i="10"/>
  <c r="S898" i="10"/>
  <c r="U898" i="10"/>
  <c r="W898" i="10" s="1"/>
  <c r="V898" i="10"/>
  <c r="X898" i="10"/>
  <c r="Y898" i="10"/>
  <c r="Z898" i="10" s="1"/>
  <c r="AD898" i="10"/>
  <c r="AE898" i="10" s="1"/>
  <c r="AI898" i="10"/>
  <c r="AK898" i="10"/>
  <c r="M899" i="10"/>
  <c r="R899" i="10"/>
  <c r="Q899" i="10"/>
  <c r="S899" i="10"/>
  <c r="U899" i="10"/>
  <c r="W899" i="10" s="1"/>
  <c r="V899" i="10"/>
  <c r="X899" i="10"/>
  <c r="AD899" i="10"/>
  <c r="AE899" i="10" s="1"/>
  <c r="AI899" i="10"/>
  <c r="AK899" i="10"/>
  <c r="M900" i="10"/>
  <c r="R900" i="10"/>
  <c r="Q900" i="10"/>
  <c r="S900" i="10"/>
  <c r="U900" i="10"/>
  <c r="W900" i="10" s="1"/>
  <c r="V900" i="10"/>
  <c r="X900" i="10"/>
  <c r="Y900" i="10"/>
  <c r="Z900" i="10" s="1"/>
  <c r="AD900" i="10"/>
  <c r="AE900" i="10" s="1"/>
  <c r="AI900" i="10"/>
  <c r="AK900" i="10"/>
  <c r="M901" i="10"/>
  <c r="R901" i="10"/>
  <c r="Q901" i="10"/>
  <c r="S901" i="10"/>
  <c r="U901" i="10"/>
  <c r="V901" i="10"/>
  <c r="X901" i="10"/>
  <c r="AD901" i="10"/>
  <c r="AE901" i="10" s="1"/>
  <c r="AI901" i="10"/>
  <c r="AK901" i="10"/>
  <c r="M902" i="10"/>
  <c r="R902" i="10"/>
  <c r="Q902" i="10"/>
  <c r="S902" i="10"/>
  <c r="U902" i="10"/>
  <c r="W902" i="10" s="1"/>
  <c r="V902" i="10"/>
  <c r="X902" i="10"/>
  <c r="Y902" i="10"/>
  <c r="Z902" i="10" s="1"/>
  <c r="AD902" i="10"/>
  <c r="AE902" i="10" s="1"/>
  <c r="AI902" i="10"/>
  <c r="AK902" i="10"/>
  <c r="M903" i="10"/>
  <c r="R903" i="10"/>
  <c r="Q903" i="10"/>
  <c r="S903" i="10"/>
  <c r="U903" i="10"/>
  <c r="W903" i="10" s="1"/>
  <c r="V903" i="10"/>
  <c r="X903" i="10"/>
  <c r="AD903" i="10"/>
  <c r="AE903" i="10" s="1"/>
  <c r="AI903" i="10"/>
  <c r="AK903" i="10"/>
  <c r="M904" i="10"/>
  <c r="R904" i="10"/>
  <c r="Q904" i="10"/>
  <c r="S904" i="10"/>
  <c r="U904" i="10"/>
  <c r="W904" i="10" s="1"/>
  <c r="V904" i="10"/>
  <c r="X904" i="10"/>
  <c r="Y904" i="10"/>
  <c r="Z904" i="10" s="1"/>
  <c r="AD904" i="10"/>
  <c r="AE904" i="10" s="1"/>
  <c r="AI904" i="10"/>
  <c r="AK904" i="10"/>
  <c r="M905" i="10"/>
  <c r="R905" i="10"/>
  <c r="Q905" i="10"/>
  <c r="S905" i="10"/>
  <c r="U905" i="10"/>
  <c r="V905" i="10"/>
  <c r="X905" i="10"/>
  <c r="AD905" i="10"/>
  <c r="AE905" i="10" s="1"/>
  <c r="AI905" i="10"/>
  <c r="AK905" i="10"/>
  <c r="M906" i="10"/>
  <c r="R906" i="10"/>
  <c r="Q906" i="10"/>
  <c r="S906" i="10"/>
  <c r="U906" i="10"/>
  <c r="W906" i="10" s="1"/>
  <c r="V906" i="10"/>
  <c r="X906" i="10"/>
  <c r="Y906" i="10"/>
  <c r="Z906" i="10" s="1"/>
  <c r="AD906" i="10"/>
  <c r="AE906" i="10" s="1"/>
  <c r="AI906" i="10"/>
  <c r="AK906" i="10"/>
  <c r="M907" i="10"/>
  <c r="R907" i="10"/>
  <c r="Q907" i="10"/>
  <c r="S907" i="10"/>
  <c r="U907" i="10"/>
  <c r="W907" i="10" s="1"/>
  <c r="V907" i="10"/>
  <c r="X907" i="10"/>
  <c r="AD907" i="10"/>
  <c r="AE907" i="10" s="1"/>
  <c r="AI907" i="10"/>
  <c r="AK907" i="10"/>
  <c r="M908" i="10"/>
  <c r="R908" i="10"/>
  <c r="Q908" i="10"/>
  <c r="S908" i="10"/>
  <c r="U908" i="10"/>
  <c r="W908" i="10" s="1"/>
  <c r="V908" i="10"/>
  <c r="X908" i="10"/>
  <c r="Y908" i="10"/>
  <c r="Z908" i="10" s="1"/>
  <c r="AD908" i="10"/>
  <c r="AE908" i="10" s="1"/>
  <c r="AI908" i="10"/>
  <c r="AK908" i="10"/>
  <c r="M909" i="10"/>
  <c r="R909" i="10"/>
  <c r="Q909" i="10"/>
  <c r="S909" i="10"/>
  <c r="U909" i="10"/>
  <c r="V909" i="10"/>
  <c r="X909" i="10"/>
  <c r="AD909" i="10"/>
  <c r="AE909" i="10" s="1"/>
  <c r="AI909" i="10"/>
  <c r="AK909" i="10"/>
  <c r="M910" i="10"/>
  <c r="R910" i="10"/>
  <c r="Q910" i="10"/>
  <c r="S910" i="10"/>
  <c r="U910" i="10"/>
  <c r="W910" i="10" s="1"/>
  <c r="V910" i="10"/>
  <c r="X910" i="10"/>
  <c r="Y910" i="10"/>
  <c r="Z910" i="10" s="1"/>
  <c r="AD910" i="10"/>
  <c r="AE910" i="10" s="1"/>
  <c r="AI910" i="10"/>
  <c r="AK910" i="10"/>
  <c r="M911" i="10"/>
  <c r="R911" i="10"/>
  <c r="Q911" i="10"/>
  <c r="S911" i="10"/>
  <c r="U911" i="10"/>
  <c r="W911" i="10" s="1"/>
  <c r="V911" i="10"/>
  <c r="X911" i="10"/>
  <c r="AD911" i="10"/>
  <c r="AE911" i="10" s="1"/>
  <c r="AI911" i="10"/>
  <c r="AK911" i="10"/>
  <c r="M912" i="10"/>
  <c r="R912" i="10"/>
  <c r="Q912" i="10"/>
  <c r="S912" i="10"/>
  <c r="U912" i="10"/>
  <c r="W912" i="10" s="1"/>
  <c r="V912" i="10"/>
  <c r="X912" i="10"/>
  <c r="Y912" i="10"/>
  <c r="Z912" i="10" s="1"/>
  <c r="AD912" i="10"/>
  <c r="AE912" i="10" s="1"/>
  <c r="AI912" i="10"/>
  <c r="AK912" i="10"/>
  <c r="M913" i="10"/>
  <c r="R913" i="10"/>
  <c r="Q913" i="10"/>
  <c r="S913" i="10"/>
  <c r="U913" i="10"/>
  <c r="V913" i="10"/>
  <c r="X913" i="10"/>
  <c r="AD913" i="10"/>
  <c r="AE913" i="10" s="1"/>
  <c r="AI913" i="10"/>
  <c r="AK913" i="10"/>
  <c r="M914" i="10"/>
  <c r="R914" i="10"/>
  <c r="Q914" i="10"/>
  <c r="S914" i="10"/>
  <c r="U914" i="10"/>
  <c r="W914" i="10" s="1"/>
  <c r="V914" i="10"/>
  <c r="X914" i="10"/>
  <c r="Y914" i="10"/>
  <c r="Z914" i="10" s="1"/>
  <c r="AD914" i="10"/>
  <c r="AE914" i="10" s="1"/>
  <c r="AI914" i="10"/>
  <c r="AK914" i="10"/>
  <c r="M915" i="10"/>
  <c r="R915" i="10"/>
  <c r="Q915" i="10"/>
  <c r="S915" i="10"/>
  <c r="U915" i="10"/>
  <c r="W915" i="10" s="1"/>
  <c r="V915" i="10"/>
  <c r="X915" i="10"/>
  <c r="AD915" i="10"/>
  <c r="AE915" i="10" s="1"/>
  <c r="AI915" i="10"/>
  <c r="AK915" i="10"/>
  <c r="M916" i="10"/>
  <c r="R916" i="10"/>
  <c r="Q916" i="10"/>
  <c r="S916" i="10"/>
  <c r="U916" i="10"/>
  <c r="W916" i="10" s="1"/>
  <c r="V916" i="10"/>
  <c r="X916" i="10"/>
  <c r="Y916" i="10"/>
  <c r="Z916" i="10" s="1"/>
  <c r="AD916" i="10"/>
  <c r="AE916" i="10" s="1"/>
  <c r="AI916" i="10"/>
  <c r="AK916" i="10"/>
  <c r="M917" i="10"/>
  <c r="R917" i="10"/>
  <c r="Q917" i="10"/>
  <c r="S917" i="10"/>
  <c r="U917" i="10"/>
  <c r="V917" i="10"/>
  <c r="X917" i="10"/>
  <c r="AD917" i="10"/>
  <c r="AE917" i="10" s="1"/>
  <c r="AI917" i="10"/>
  <c r="AK917" i="10"/>
  <c r="M918" i="10"/>
  <c r="R918" i="10"/>
  <c r="Q918" i="10"/>
  <c r="S918" i="10"/>
  <c r="U918" i="10"/>
  <c r="W918" i="10" s="1"/>
  <c r="V918" i="10"/>
  <c r="X918" i="10"/>
  <c r="Y918" i="10"/>
  <c r="Z918" i="10" s="1"/>
  <c r="AD918" i="10"/>
  <c r="AE918" i="10" s="1"/>
  <c r="AI918" i="10"/>
  <c r="AK918" i="10"/>
  <c r="M919" i="10"/>
  <c r="R919" i="10"/>
  <c r="Q919" i="10"/>
  <c r="S919" i="10"/>
  <c r="U919" i="10"/>
  <c r="W919" i="10" s="1"/>
  <c r="V919" i="10"/>
  <c r="X919" i="10"/>
  <c r="AD919" i="10"/>
  <c r="AE919" i="10" s="1"/>
  <c r="AI919" i="10"/>
  <c r="AK919" i="10"/>
  <c r="M920" i="10"/>
  <c r="R920" i="10"/>
  <c r="Q920" i="10"/>
  <c r="S920" i="10"/>
  <c r="U920" i="10"/>
  <c r="W920" i="10" s="1"/>
  <c r="V920" i="10"/>
  <c r="X920" i="10"/>
  <c r="Y920" i="10"/>
  <c r="Z920" i="10" s="1"/>
  <c r="AD920" i="10"/>
  <c r="AE920" i="10" s="1"/>
  <c r="AI920" i="10"/>
  <c r="AK920" i="10"/>
  <c r="M921" i="10"/>
  <c r="R921" i="10"/>
  <c r="Q921" i="10"/>
  <c r="S921" i="10"/>
  <c r="U921" i="10"/>
  <c r="V921" i="10"/>
  <c r="X921" i="10"/>
  <c r="AD921" i="10"/>
  <c r="AE921" i="10" s="1"/>
  <c r="AI921" i="10"/>
  <c r="AK921" i="10"/>
  <c r="M922" i="10"/>
  <c r="R922" i="10"/>
  <c r="Q922" i="10"/>
  <c r="S922" i="10"/>
  <c r="U922" i="10"/>
  <c r="W922" i="10" s="1"/>
  <c r="V922" i="10"/>
  <c r="X922" i="10"/>
  <c r="Y922" i="10"/>
  <c r="Z922" i="10" s="1"/>
  <c r="AD922" i="10"/>
  <c r="AE922" i="10" s="1"/>
  <c r="AI922" i="10"/>
  <c r="AK922" i="10"/>
  <c r="M923" i="10"/>
  <c r="R923" i="10"/>
  <c r="Q923" i="10"/>
  <c r="S923" i="10"/>
  <c r="U923" i="10"/>
  <c r="W923" i="10" s="1"/>
  <c r="V923" i="10"/>
  <c r="X923" i="10"/>
  <c r="AD923" i="10"/>
  <c r="AE923" i="10" s="1"/>
  <c r="AI923" i="10"/>
  <c r="AK923" i="10"/>
  <c r="M924" i="10"/>
  <c r="R924" i="10"/>
  <c r="Q924" i="10"/>
  <c r="S924" i="10"/>
  <c r="U924" i="10"/>
  <c r="W924" i="10" s="1"/>
  <c r="V924" i="10"/>
  <c r="X924" i="10"/>
  <c r="Y924" i="10"/>
  <c r="Z924" i="10" s="1"/>
  <c r="AD924" i="10"/>
  <c r="AE924" i="10" s="1"/>
  <c r="AI924" i="10"/>
  <c r="AK924" i="10"/>
  <c r="M925" i="10"/>
  <c r="R925" i="10"/>
  <c r="Q925" i="10"/>
  <c r="S925" i="10"/>
  <c r="U925" i="10"/>
  <c r="V925" i="10"/>
  <c r="X925" i="10"/>
  <c r="AD925" i="10"/>
  <c r="AE925" i="10" s="1"/>
  <c r="AI925" i="10"/>
  <c r="AK925" i="10"/>
  <c r="M926" i="10"/>
  <c r="R926" i="10"/>
  <c r="Q926" i="10"/>
  <c r="S926" i="10"/>
  <c r="U926" i="10"/>
  <c r="W926" i="10" s="1"/>
  <c r="V926" i="10"/>
  <c r="X926" i="10"/>
  <c r="Y926" i="10"/>
  <c r="Z926" i="10" s="1"/>
  <c r="AD926" i="10"/>
  <c r="AE926" i="10" s="1"/>
  <c r="AI926" i="10"/>
  <c r="AK926" i="10"/>
  <c r="M927" i="10"/>
  <c r="R927" i="10"/>
  <c r="Q927" i="10"/>
  <c r="S927" i="10"/>
  <c r="U927" i="10"/>
  <c r="W927" i="10" s="1"/>
  <c r="V927" i="10"/>
  <c r="X927" i="10"/>
  <c r="AD927" i="10"/>
  <c r="AE927" i="10" s="1"/>
  <c r="AI927" i="10"/>
  <c r="AK927" i="10"/>
  <c r="M928" i="10"/>
  <c r="R928" i="10"/>
  <c r="Q928" i="10"/>
  <c r="S928" i="10"/>
  <c r="U928" i="10"/>
  <c r="W928" i="10" s="1"/>
  <c r="V928" i="10"/>
  <c r="X928" i="10"/>
  <c r="Y928" i="10"/>
  <c r="Z928" i="10" s="1"/>
  <c r="AD928" i="10"/>
  <c r="AE928" i="10" s="1"/>
  <c r="AI928" i="10"/>
  <c r="AK928" i="10"/>
  <c r="M929" i="10"/>
  <c r="R929" i="10"/>
  <c r="Q929" i="10"/>
  <c r="S929" i="10"/>
  <c r="U929" i="10"/>
  <c r="V929" i="10"/>
  <c r="X929" i="10"/>
  <c r="AD929" i="10"/>
  <c r="AE929" i="10" s="1"/>
  <c r="AI929" i="10"/>
  <c r="AK929" i="10"/>
  <c r="M930" i="10"/>
  <c r="R930" i="10"/>
  <c r="Q930" i="10"/>
  <c r="S930" i="10"/>
  <c r="U930" i="10"/>
  <c r="W930" i="10" s="1"/>
  <c r="V930" i="10"/>
  <c r="X930" i="10"/>
  <c r="Y930" i="10"/>
  <c r="Z930" i="10" s="1"/>
  <c r="AD930" i="10"/>
  <c r="AE930" i="10" s="1"/>
  <c r="AI930" i="10"/>
  <c r="AK930" i="10"/>
  <c r="M931" i="10"/>
  <c r="R931" i="10"/>
  <c r="Q931" i="10"/>
  <c r="S931" i="10"/>
  <c r="U931" i="10"/>
  <c r="W931" i="10" s="1"/>
  <c r="V931" i="10"/>
  <c r="X931" i="10"/>
  <c r="AD931" i="10"/>
  <c r="AE931" i="10" s="1"/>
  <c r="AI931" i="10"/>
  <c r="AK931" i="10"/>
  <c r="M932" i="10"/>
  <c r="R932" i="10"/>
  <c r="Q932" i="10"/>
  <c r="S932" i="10"/>
  <c r="U932" i="10"/>
  <c r="W932" i="10" s="1"/>
  <c r="V932" i="10"/>
  <c r="X932" i="10"/>
  <c r="Y932" i="10"/>
  <c r="Z932" i="10" s="1"/>
  <c r="AD932" i="10"/>
  <c r="AE932" i="10" s="1"/>
  <c r="AI932" i="10"/>
  <c r="AK932" i="10"/>
  <c r="M933" i="10"/>
  <c r="R933" i="10"/>
  <c r="Q933" i="10"/>
  <c r="S933" i="10"/>
  <c r="U933" i="10"/>
  <c r="V933" i="10"/>
  <c r="X933" i="10"/>
  <c r="AD933" i="10"/>
  <c r="AE933" i="10" s="1"/>
  <c r="AI933" i="10"/>
  <c r="AK933" i="10"/>
  <c r="M934" i="10"/>
  <c r="R934" i="10"/>
  <c r="Q934" i="10"/>
  <c r="S934" i="10"/>
  <c r="U934" i="10"/>
  <c r="W934" i="10" s="1"/>
  <c r="V934" i="10"/>
  <c r="X934" i="10"/>
  <c r="Y934" i="10"/>
  <c r="Z934" i="10" s="1"/>
  <c r="AD934" i="10"/>
  <c r="AE934" i="10" s="1"/>
  <c r="AI934" i="10"/>
  <c r="AK934" i="10"/>
  <c r="M935" i="10"/>
  <c r="R935" i="10"/>
  <c r="Q935" i="10"/>
  <c r="S935" i="10"/>
  <c r="U935" i="10"/>
  <c r="W935" i="10" s="1"/>
  <c r="V935" i="10"/>
  <c r="X935" i="10"/>
  <c r="AD935" i="10"/>
  <c r="AE935" i="10" s="1"/>
  <c r="AI935" i="10"/>
  <c r="AK935" i="10"/>
  <c r="M936" i="10"/>
  <c r="R936" i="10"/>
  <c r="Q936" i="10"/>
  <c r="S936" i="10"/>
  <c r="U936" i="10"/>
  <c r="W936" i="10" s="1"/>
  <c r="V936" i="10"/>
  <c r="X936" i="10"/>
  <c r="Y936" i="10"/>
  <c r="Z936" i="10" s="1"/>
  <c r="AD936" i="10"/>
  <c r="AE936" i="10" s="1"/>
  <c r="AI936" i="10"/>
  <c r="AK936" i="10"/>
  <c r="M937" i="10"/>
  <c r="R937" i="10"/>
  <c r="Q937" i="10"/>
  <c r="S937" i="10"/>
  <c r="U937" i="10"/>
  <c r="V937" i="10"/>
  <c r="X937" i="10"/>
  <c r="AD937" i="10"/>
  <c r="AE937" i="10" s="1"/>
  <c r="AI937" i="10"/>
  <c r="AK937" i="10"/>
  <c r="M938" i="10"/>
  <c r="R938" i="10"/>
  <c r="Q938" i="10"/>
  <c r="S938" i="10"/>
  <c r="U938" i="10"/>
  <c r="W938" i="10" s="1"/>
  <c r="V938" i="10"/>
  <c r="X938" i="10"/>
  <c r="Y938" i="10"/>
  <c r="Z938" i="10" s="1"/>
  <c r="AD938" i="10"/>
  <c r="AE938" i="10" s="1"/>
  <c r="AI938" i="10"/>
  <c r="AK938" i="10"/>
  <c r="M939" i="10"/>
  <c r="R939" i="10"/>
  <c r="Q939" i="10"/>
  <c r="S939" i="10"/>
  <c r="U939" i="10"/>
  <c r="W939" i="10" s="1"/>
  <c r="V939" i="10"/>
  <c r="X939" i="10"/>
  <c r="AD939" i="10"/>
  <c r="AE939" i="10" s="1"/>
  <c r="AI939" i="10"/>
  <c r="AK939" i="10"/>
  <c r="M940" i="10"/>
  <c r="R940" i="10"/>
  <c r="Q940" i="10"/>
  <c r="S940" i="10"/>
  <c r="U940" i="10"/>
  <c r="W940" i="10" s="1"/>
  <c r="V940" i="10"/>
  <c r="X940" i="10"/>
  <c r="Y940" i="10"/>
  <c r="Z940" i="10" s="1"/>
  <c r="AD940" i="10"/>
  <c r="AE940" i="10" s="1"/>
  <c r="AI940" i="10"/>
  <c r="AK940" i="10"/>
  <c r="M941" i="10"/>
  <c r="R941" i="10"/>
  <c r="Q941" i="10"/>
  <c r="S941" i="10"/>
  <c r="U941" i="10"/>
  <c r="V941" i="10"/>
  <c r="X941" i="10"/>
  <c r="AD941" i="10"/>
  <c r="AE941" i="10" s="1"/>
  <c r="AI941" i="10"/>
  <c r="AK941" i="10"/>
  <c r="M942" i="10"/>
  <c r="R942" i="10"/>
  <c r="Q942" i="10"/>
  <c r="S942" i="10"/>
  <c r="U942" i="10"/>
  <c r="W942" i="10" s="1"/>
  <c r="V942" i="10"/>
  <c r="X942" i="10"/>
  <c r="Y942" i="10"/>
  <c r="Z942" i="10" s="1"/>
  <c r="AD942" i="10"/>
  <c r="AE942" i="10" s="1"/>
  <c r="AI942" i="10"/>
  <c r="AK942" i="10"/>
  <c r="M943" i="10"/>
  <c r="R943" i="10"/>
  <c r="Q943" i="10"/>
  <c r="S943" i="10"/>
  <c r="U943" i="10"/>
  <c r="W943" i="10" s="1"/>
  <c r="V943" i="10"/>
  <c r="X943" i="10"/>
  <c r="AD943" i="10"/>
  <c r="AE943" i="10" s="1"/>
  <c r="AI943" i="10"/>
  <c r="AK943" i="10"/>
  <c r="M944" i="10"/>
  <c r="R944" i="10"/>
  <c r="Q944" i="10"/>
  <c r="S944" i="10"/>
  <c r="U944" i="10"/>
  <c r="W944" i="10" s="1"/>
  <c r="V944" i="10"/>
  <c r="X944" i="10"/>
  <c r="Y944" i="10"/>
  <c r="Z944" i="10" s="1"/>
  <c r="AD944" i="10"/>
  <c r="AE944" i="10" s="1"/>
  <c r="AI944" i="10"/>
  <c r="AK944" i="10"/>
  <c r="M945" i="10"/>
  <c r="R945" i="10"/>
  <c r="Q945" i="10"/>
  <c r="S945" i="10"/>
  <c r="U945" i="10"/>
  <c r="V945" i="10"/>
  <c r="X945" i="10"/>
  <c r="AD945" i="10"/>
  <c r="AE945" i="10" s="1"/>
  <c r="AI945" i="10"/>
  <c r="AK945" i="10"/>
  <c r="M946" i="10"/>
  <c r="R946" i="10"/>
  <c r="Q946" i="10"/>
  <c r="S946" i="10"/>
  <c r="U946" i="10"/>
  <c r="W946" i="10" s="1"/>
  <c r="V946" i="10"/>
  <c r="X946" i="10"/>
  <c r="Y946" i="10"/>
  <c r="Z946" i="10" s="1"/>
  <c r="AD946" i="10"/>
  <c r="AE946" i="10" s="1"/>
  <c r="AI946" i="10"/>
  <c r="AK946" i="10"/>
  <c r="M947" i="10"/>
  <c r="R947" i="10"/>
  <c r="Q947" i="10"/>
  <c r="S947" i="10"/>
  <c r="U947" i="10"/>
  <c r="W947" i="10" s="1"/>
  <c r="V947" i="10"/>
  <c r="X947" i="10"/>
  <c r="AD947" i="10"/>
  <c r="AE947" i="10" s="1"/>
  <c r="AI947" i="10"/>
  <c r="AK947" i="10"/>
  <c r="M948" i="10"/>
  <c r="R948" i="10"/>
  <c r="Q948" i="10"/>
  <c r="S948" i="10"/>
  <c r="U948" i="10"/>
  <c r="W948" i="10" s="1"/>
  <c r="V948" i="10"/>
  <c r="X948" i="10"/>
  <c r="Y948" i="10"/>
  <c r="Z948" i="10" s="1"/>
  <c r="AD948" i="10"/>
  <c r="AE948" i="10" s="1"/>
  <c r="AI948" i="10"/>
  <c r="AK948" i="10"/>
  <c r="M949" i="10"/>
  <c r="R949" i="10"/>
  <c r="Q949" i="10"/>
  <c r="S949" i="10"/>
  <c r="U949" i="10"/>
  <c r="V949" i="10"/>
  <c r="X949" i="10"/>
  <c r="AD949" i="10"/>
  <c r="AE949" i="10" s="1"/>
  <c r="AI949" i="10"/>
  <c r="AK949" i="10"/>
  <c r="M950" i="10"/>
  <c r="R950" i="10"/>
  <c r="Q950" i="10"/>
  <c r="S950" i="10"/>
  <c r="U950" i="10"/>
  <c r="W950" i="10" s="1"/>
  <c r="V950" i="10"/>
  <c r="X950" i="10"/>
  <c r="Y950" i="10"/>
  <c r="Z950" i="10" s="1"/>
  <c r="AD950" i="10"/>
  <c r="AE950" i="10" s="1"/>
  <c r="AI950" i="10"/>
  <c r="AK950" i="10"/>
  <c r="M951" i="10"/>
  <c r="R951" i="10"/>
  <c r="Q951" i="10"/>
  <c r="S951" i="10"/>
  <c r="U951" i="10"/>
  <c r="W951" i="10" s="1"/>
  <c r="V951" i="10"/>
  <c r="X951" i="10"/>
  <c r="AD951" i="10"/>
  <c r="AE951" i="10" s="1"/>
  <c r="AI951" i="10"/>
  <c r="AK951" i="10"/>
  <c r="M952" i="10"/>
  <c r="R952" i="10"/>
  <c r="Q952" i="10"/>
  <c r="S952" i="10"/>
  <c r="U952" i="10"/>
  <c r="W952" i="10" s="1"/>
  <c r="V952" i="10"/>
  <c r="X952" i="10"/>
  <c r="Y952" i="10"/>
  <c r="Z952" i="10" s="1"/>
  <c r="AD952" i="10"/>
  <c r="AE952" i="10" s="1"/>
  <c r="AI952" i="10"/>
  <c r="AK952" i="10"/>
  <c r="M953" i="10"/>
  <c r="R953" i="10"/>
  <c r="Q953" i="10"/>
  <c r="S953" i="10"/>
  <c r="U953" i="10"/>
  <c r="V953" i="10"/>
  <c r="X953" i="10"/>
  <c r="AD953" i="10"/>
  <c r="AE953" i="10" s="1"/>
  <c r="AI953" i="10"/>
  <c r="AK953" i="10"/>
  <c r="M954" i="10"/>
  <c r="R954" i="10"/>
  <c r="Q954" i="10"/>
  <c r="S954" i="10"/>
  <c r="U954" i="10"/>
  <c r="W954" i="10" s="1"/>
  <c r="V954" i="10"/>
  <c r="X954" i="10"/>
  <c r="Y954" i="10"/>
  <c r="Z954" i="10" s="1"/>
  <c r="AD954" i="10"/>
  <c r="AE954" i="10" s="1"/>
  <c r="AI954" i="10"/>
  <c r="AK954" i="10"/>
  <c r="M955" i="10"/>
  <c r="R955" i="10"/>
  <c r="Q955" i="10"/>
  <c r="S955" i="10"/>
  <c r="U955" i="10"/>
  <c r="W955" i="10" s="1"/>
  <c r="V955" i="10"/>
  <c r="X955" i="10"/>
  <c r="AD955" i="10"/>
  <c r="AE955" i="10" s="1"/>
  <c r="AI955" i="10"/>
  <c r="AK955" i="10"/>
  <c r="M956" i="10"/>
  <c r="R956" i="10"/>
  <c r="Q956" i="10"/>
  <c r="S956" i="10"/>
  <c r="U956" i="10"/>
  <c r="W956" i="10" s="1"/>
  <c r="V956" i="10"/>
  <c r="X956" i="10"/>
  <c r="Y956" i="10"/>
  <c r="Z956" i="10" s="1"/>
  <c r="AD956" i="10"/>
  <c r="AE956" i="10" s="1"/>
  <c r="AI956" i="10"/>
  <c r="AK956" i="10"/>
  <c r="M957" i="10"/>
  <c r="R957" i="10"/>
  <c r="Q957" i="10"/>
  <c r="S957" i="10"/>
  <c r="U957" i="10"/>
  <c r="V957" i="10"/>
  <c r="X957" i="10"/>
  <c r="AD957" i="10"/>
  <c r="AE957" i="10" s="1"/>
  <c r="AI957" i="10"/>
  <c r="AK957" i="10"/>
  <c r="M958" i="10"/>
  <c r="R958" i="10"/>
  <c r="Q958" i="10"/>
  <c r="S958" i="10"/>
  <c r="U958" i="10"/>
  <c r="W958" i="10" s="1"/>
  <c r="V958" i="10"/>
  <c r="X958" i="10"/>
  <c r="Y958" i="10"/>
  <c r="Z958" i="10" s="1"/>
  <c r="AD958" i="10"/>
  <c r="AE958" i="10" s="1"/>
  <c r="AI958" i="10"/>
  <c r="AK958" i="10"/>
  <c r="M959" i="10"/>
  <c r="R959" i="10"/>
  <c r="Q959" i="10"/>
  <c r="S959" i="10"/>
  <c r="U959" i="10"/>
  <c r="W959" i="10" s="1"/>
  <c r="V959" i="10"/>
  <c r="X959" i="10"/>
  <c r="AD959" i="10"/>
  <c r="AE959" i="10" s="1"/>
  <c r="AI959" i="10"/>
  <c r="AK959" i="10"/>
  <c r="M960" i="10"/>
  <c r="R960" i="10"/>
  <c r="Q960" i="10"/>
  <c r="S960" i="10"/>
  <c r="U960" i="10"/>
  <c r="W960" i="10" s="1"/>
  <c r="V960" i="10"/>
  <c r="X960" i="10"/>
  <c r="Y960" i="10"/>
  <c r="Z960" i="10" s="1"/>
  <c r="AD960" i="10"/>
  <c r="AE960" i="10" s="1"/>
  <c r="AI960" i="10"/>
  <c r="AK960" i="10"/>
  <c r="M961" i="10"/>
  <c r="R961" i="10"/>
  <c r="Q961" i="10"/>
  <c r="S961" i="10"/>
  <c r="U961" i="10"/>
  <c r="V961" i="10"/>
  <c r="X961" i="10"/>
  <c r="AD961" i="10"/>
  <c r="AE961" i="10" s="1"/>
  <c r="AI961" i="10"/>
  <c r="AK961" i="10"/>
  <c r="M962" i="10"/>
  <c r="R962" i="10"/>
  <c r="Q962" i="10"/>
  <c r="S962" i="10"/>
  <c r="U962" i="10"/>
  <c r="W962" i="10" s="1"/>
  <c r="V962" i="10"/>
  <c r="X962" i="10"/>
  <c r="Y962" i="10"/>
  <c r="Z962" i="10" s="1"/>
  <c r="AD962" i="10"/>
  <c r="AE962" i="10" s="1"/>
  <c r="AI962" i="10"/>
  <c r="AK962" i="10"/>
  <c r="M963" i="10"/>
  <c r="R963" i="10"/>
  <c r="Q963" i="10"/>
  <c r="S963" i="10"/>
  <c r="U963" i="10"/>
  <c r="W963" i="10" s="1"/>
  <c r="V963" i="10"/>
  <c r="X963" i="10"/>
  <c r="AD963" i="10"/>
  <c r="AE963" i="10" s="1"/>
  <c r="AI963" i="10"/>
  <c r="AK963" i="10"/>
  <c r="M964" i="10"/>
  <c r="R964" i="10"/>
  <c r="Q964" i="10"/>
  <c r="S964" i="10"/>
  <c r="U964" i="10"/>
  <c r="W964" i="10" s="1"/>
  <c r="V964" i="10"/>
  <c r="X964" i="10"/>
  <c r="Y964" i="10"/>
  <c r="Z964" i="10" s="1"/>
  <c r="AD964" i="10"/>
  <c r="AE964" i="10" s="1"/>
  <c r="AI964" i="10"/>
  <c r="AK964" i="10"/>
  <c r="M965" i="10"/>
  <c r="R965" i="10"/>
  <c r="Q965" i="10"/>
  <c r="S965" i="10"/>
  <c r="U965" i="10"/>
  <c r="V965" i="10"/>
  <c r="X965" i="10"/>
  <c r="AD965" i="10"/>
  <c r="AE965" i="10" s="1"/>
  <c r="AI965" i="10"/>
  <c r="AK965" i="10"/>
  <c r="M966" i="10"/>
  <c r="R966" i="10"/>
  <c r="Q966" i="10"/>
  <c r="S966" i="10"/>
  <c r="U966" i="10"/>
  <c r="W966" i="10" s="1"/>
  <c r="V966" i="10"/>
  <c r="X966" i="10"/>
  <c r="Y966" i="10"/>
  <c r="Z966" i="10" s="1"/>
  <c r="AD966" i="10"/>
  <c r="AE966" i="10" s="1"/>
  <c r="AI966" i="10"/>
  <c r="AK966" i="10"/>
  <c r="M967" i="10"/>
  <c r="R967" i="10"/>
  <c r="Q967" i="10"/>
  <c r="S967" i="10"/>
  <c r="U967" i="10"/>
  <c r="W967" i="10" s="1"/>
  <c r="V967" i="10"/>
  <c r="X967" i="10"/>
  <c r="AD967" i="10"/>
  <c r="AE967" i="10" s="1"/>
  <c r="AI967" i="10"/>
  <c r="AK967" i="10"/>
  <c r="M968" i="10"/>
  <c r="R968" i="10"/>
  <c r="Q968" i="10"/>
  <c r="S968" i="10"/>
  <c r="U968" i="10"/>
  <c r="W968" i="10" s="1"/>
  <c r="V968" i="10"/>
  <c r="X968" i="10"/>
  <c r="Y968" i="10"/>
  <c r="Z968" i="10" s="1"/>
  <c r="AD968" i="10"/>
  <c r="AE968" i="10" s="1"/>
  <c r="AI968" i="10"/>
  <c r="AK968" i="10"/>
  <c r="M969" i="10"/>
  <c r="R969" i="10"/>
  <c r="Q969" i="10"/>
  <c r="S969" i="10"/>
  <c r="U969" i="10"/>
  <c r="V969" i="10"/>
  <c r="X969" i="10"/>
  <c r="AD969" i="10"/>
  <c r="AE969" i="10" s="1"/>
  <c r="AI969" i="10"/>
  <c r="AK969" i="10"/>
  <c r="M970" i="10"/>
  <c r="R970" i="10"/>
  <c r="Q970" i="10"/>
  <c r="S970" i="10"/>
  <c r="U970" i="10"/>
  <c r="W970" i="10" s="1"/>
  <c r="V970" i="10"/>
  <c r="X970" i="10"/>
  <c r="Y970" i="10"/>
  <c r="Z970" i="10" s="1"/>
  <c r="AD970" i="10"/>
  <c r="AE970" i="10" s="1"/>
  <c r="AI970" i="10"/>
  <c r="AK970" i="10"/>
  <c r="M971" i="10"/>
  <c r="R971" i="10"/>
  <c r="Q971" i="10"/>
  <c r="S971" i="10"/>
  <c r="U971" i="10"/>
  <c r="W971" i="10" s="1"/>
  <c r="V971" i="10"/>
  <c r="X971" i="10"/>
  <c r="AD971" i="10"/>
  <c r="AE971" i="10" s="1"/>
  <c r="AI971" i="10"/>
  <c r="AK971" i="10"/>
  <c r="M972" i="10"/>
  <c r="R972" i="10"/>
  <c r="Q972" i="10"/>
  <c r="S972" i="10"/>
  <c r="U972" i="10"/>
  <c r="W972" i="10" s="1"/>
  <c r="V972" i="10"/>
  <c r="X972" i="10"/>
  <c r="Y972" i="10"/>
  <c r="Z972" i="10" s="1"/>
  <c r="AD972" i="10"/>
  <c r="AE972" i="10" s="1"/>
  <c r="AI972" i="10"/>
  <c r="AK972" i="10"/>
  <c r="M973" i="10"/>
  <c r="R973" i="10"/>
  <c r="Q973" i="10"/>
  <c r="S973" i="10"/>
  <c r="U973" i="10"/>
  <c r="V973" i="10"/>
  <c r="X973" i="10"/>
  <c r="AD973" i="10"/>
  <c r="AE973" i="10" s="1"/>
  <c r="AI973" i="10"/>
  <c r="AK973" i="10"/>
  <c r="M974" i="10"/>
  <c r="R974" i="10"/>
  <c r="Q974" i="10"/>
  <c r="S974" i="10"/>
  <c r="U974" i="10"/>
  <c r="W974" i="10" s="1"/>
  <c r="V974" i="10"/>
  <c r="X974" i="10"/>
  <c r="Y974" i="10"/>
  <c r="Z974" i="10" s="1"/>
  <c r="AD974" i="10"/>
  <c r="AE974" i="10" s="1"/>
  <c r="AI974" i="10"/>
  <c r="AK974" i="10"/>
  <c r="M975" i="10"/>
  <c r="R975" i="10"/>
  <c r="Q975" i="10"/>
  <c r="S975" i="10"/>
  <c r="U975" i="10"/>
  <c r="W975" i="10" s="1"/>
  <c r="V975" i="10"/>
  <c r="X975" i="10"/>
  <c r="AD975" i="10"/>
  <c r="AE975" i="10" s="1"/>
  <c r="AI975" i="10"/>
  <c r="AK975" i="10"/>
  <c r="M976" i="10"/>
  <c r="R976" i="10"/>
  <c r="Q976" i="10"/>
  <c r="S976" i="10"/>
  <c r="U976" i="10"/>
  <c r="W976" i="10" s="1"/>
  <c r="V976" i="10"/>
  <c r="X976" i="10"/>
  <c r="Y976" i="10"/>
  <c r="Z976" i="10" s="1"/>
  <c r="AD976" i="10"/>
  <c r="AE976" i="10" s="1"/>
  <c r="AI976" i="10"/>
  <c r="AK976" i="10"/>
  <c r="M977" i="10"/>
  <c r="R977" i="10"/>
  <c r="Q977" i="10"/>
  <c r="S977" i="10"/>
  <c r="U977" i="10"/>
  <c r="V977" i="10"/>
  <c r="X977" i="10"/>
  <c r="AD977" i="10"/>
  <c r="AE977" i="10" s="1"/>
  <c r="AI977" i="10"/>
  <c r="AK977" i="10"/>
  <c r="M978" i="10"/>
  <c r="R978" i="10"/>
  <c r="Q978" i="10"/>
  <c r="S978" i="10"/>
  <c r="U978" i="10"/>
  <c r="W978" i="10" s="1"/>
  <c r="V978" i="10"/>
  <c r="X978" i="10"/>
  <c r="Y978" i="10"/>
  <c r="Z978" i="10" s="1"/>
  <c r="AD978" i="10"/>
  <c r="AE978" i="10" s="1"/>
  <c r="AI978" i="10"/>
  <c r="AK978" i="10"/>
  <c r="M979" i="10"/>
  <c r="R979" i="10"/>
  <c r="Q979" i="10"/>
  <c r="S979" i="10"/>
  <c r="U979" i="10"/>
  <c r="W979" i="10" s="1"/>
  <c r="V979" i="10"/>
  <c r="X979" i="10"/>
  <c r="AD979" i="10"/>
  <c r="AE979" i="10" s="1"/>
  <c r="AI979" i="10"/>
  <c r="AK979" i="10"/>
  <c r="M980" i="10"/>
  <c r="R980" i="10"/>
  <c r="Q980" i="10"/>
  <c r="S980" i="10"/>
  <c r="U980" i="10"/>
  <c r="W980" i="10" s="1"/>
  <c r="V980" i="10"/>
  <c r="X980" i="10"/>
  <c r="Y980" i="10"/>
  <c r="Z980" i="10" s="1"/>
  <c r="AD980" i="10"/>
  <c r="AE980" i="10" s="1"/>
  <c r="AI980" i="10"/>
  <c r="AK980" i="10"/>
  <c r="M981" i="10"/>
  <c r="R981" i="10"/>
  <c r="Q981" i="10"/>
  <c r="S981" i="10"/>
  <c r="U981" i="10"/>
  <c r="V981" i="10"/>
  <c r="X981" i="10"/>
  <c r="AD981" i="10"/>
  <c r="AE981" i="10" s="1"/>
  <c r="AI981" i="10"/>
  <c r="AK981" i="10"/>
  <c r="M982" i="10"/>
  <c r="R982" i="10"/>
  <c r="Q982" i="10"/>
  <c r="S982" i="10"/>
  <c r="U982" i="10"/>
  <c r="W982" i="10" s="1"/>
  <c r="V982" i="10"/>
  <c r="X982" i="10"/>
  <c r="Y982" i="10"/>
  <c r="Z982" i="10" s="1"/>
  <c r="AD982" i="10"/>
  <c r="AE982" i="10" s="1"/>
  <c r="AI982" i="10"/>
  <c r="AK982" i="10"/>
  <c r="M983" i="10"/>
  <c r="R983" i="10"/>
  <c r="Q983" i="10"/>
  <c r="S983" i="10"/>
  <c r="U983" i="10"/>
  <c r="W983" i="10" s="1"/>
  <c r="V983" i="10"/>
  <c r="X983" i="10"/>
  <c r="AD983" i="10"/>
  <c r="AE983" i="10" s="1"/>
  <c r="AI983" i="10"/>
  <c r="AK983" i="10"/>
  <c r="M984" i="10"/>
  <c r="R984" i="10"/>
  <c r="Q984" i="10"/>
  <c r="S984" i="10"/>
  <c r="U984" i="10"/>
  <c r="W984" i="10" s="1"/>
  <c r="V984" i="10"/>
  <c r="X984" i="10"/>
  <c r="Y984" i="10"/>
  <c r="Z984" i="10" s="1"/>
  <c r="AD984" i="10"/>
  <c r="AE984" i="10" s="1"/>
  <c r="AI984" i="10"/>
  <c r="AK984" i="10"/>
  <c r="M985" i="10"/>
  <c r="R985" i="10"/>
  <c r="Q985" i="10"/>
  <c r="S985" i="10"/>
  <c r="U985" i="10"/>
  <c r="V985" i="10"/>
  <c r="X985" i="10"/>
  <c r="AD985" i="10"/>
  <c r="AE985" i="10" s="1"/>
  <c r="AI985" i="10"/>
  <c r="AK985" i="10"/>
  <c r="M986" i="10"/>
  <c r="R986" i="10"/>
  <c r="Q986" i="10"/>
  <c r="S986" i="10"/>
  <c r="U986" i="10"/>
  <c r="W986" i="10" s="1"/>
  <c r="V986" i="10"/>
  <c r="X986" i="10"/>
  <c r="Y986" i="10"/>
  <c r="Z986" i="10" s="1"/>
  <c r="AD986" i="10"/>
  <c r="AE986" i="10" s="1"/>
  <c r="AI986" i="10"/>
  <c r="AK986" i="10"/>
  <c r="M987" i="10"/>
  <c r="R987" i="10"/>
  <c r="Q987" i="10"/>
  <c r="S987" i="10"/>
  <c r="U987" i="10"/>
  <c r="W987" i="10" s="1"/>
  <c r="V987" i="10"/>
  <c r="X987" i="10"/>
  <c r="AD987" i="10"/>
  <c r="AE987" i="10" s="1"/>
  <c r="AI987" i="10"/>
  <c r="AK987" i="10"/>
  <c r="M988" i="10"/>
  <c r="R988" i="10"/>
  <c r="Q988" i="10"/>
  <c r="S988" i="10"/>
  <c r="U988" i="10"/>
  <c r="W988" i="10" s="1"/>
  <c r="V988" i="10"/>
  <c r="X988" i="10"/>
  <c r="Y988" i="10"/>
  <c r="Z988" i="10" s="1"/>
  <c r="AD988" i="10"/>
  <c r="AE988" i="10" s="1"/>
  <c r="AI988" i="10"/>
  <c r="AK988" i="10"/>
  <c r="M989" i="10"/>
  <c r="R989" i="10"/>
  <c r="Q989" i="10"/>
  <c r="S989" i="10"/>
  <c r="U989" i="10"/>
  <c r="V989" i="10"/>
  <c r="X989" i="10"/>
  <c r="AD989" i="10"/>
  <c r="AE989" i="10" s="1"/>
  <c r="AI989" i="10"/>
  <c r="AK989" i="10"/>
  <c r="M990" i="10"/>
  <c r="R990" i="10"/>
  <c r="Q990" i="10"/>
  <c r="S990" i="10"/>
  <c r="U990" i="10"/>
  <c r="W990" i="10" s="1"/>
  <c r="V990" i="10"/>
  <c r="X990" i="10"/>
  <c r="Y990" i="10"/>
  <c r="Z990" i="10" s="1"/>
  <c r="AD990" i="10"/>
  <c r="AE990" i="10" s="1"/>
  <c r="AI990" i="10"/>
  <c r="AK990" i="10"/>
  <c r="M991" i="10"/>
  <c r="R991" i="10"/>
  <c r="Q991" i="10"/>
  <c r="S991" i="10"/>
  <c r="U991" i="10"/>
  <c r="W991" i="10" s="1"/>
  <c r="V991" i="10"/>
  <c r="X991" i="10"/>
  <c r="AD991" i="10"/>
  <c r="AE991" i="10" s="1"/>
  <c r="AI991" i="10"/>
  <c r="AK991" i="10"/>
  <c r="M992" i="10"/>
  <c r="R992" i="10"/>
  <c r="Q992" i="10"/>
  <c r="S992" i="10"/>
  <c r="U992" i="10"/>
  <c r="W992" i="10" s="1"/>
  <c r="V992" i="10"/>
  <c r="X992" i="10"/>
  <c r="Y992" i="10"/>
  <c r="Z992" i="10" s="1"/>
  <c r="AD992" i="10"/>
  <c r="AE992" i="10" s="1"/>
  <c r="AI992" i="10"/>
  <c r="AK992" i="10"/>
  <c r="M993" i="10"/>
  <c r="R993" i="10"/>
  <c r="Q993" i="10"/>
  <c r="S993" i="10"/>
  <c r="U993" i="10"/>
  <c r="V993" i="10"/>
  <c r="X993" i="10"/>
  <c r="AD993" i="10"/>
  <c r="AE993" i="10" s="1"/>
  <c r="AI993" i="10"/>
  <c r="AK993" i="10"/>
  <c r="M994" i="10"/>
  <c r="R994" i="10"/>
  <c r="Q994" i="10"/>
  <c r="S994" i="10"/>
  <c r="U994" i="10"/>
  <c r="W994" i="10" s="1"/>
  <c r="V994" i="10"/>
  <c r="X994" i="10"/>
  <c r="Y994" i="10"/>
  <c r="Z994" i="10" s="1"/>
  <c r="AD994" i="10"/>
  <c r="AE994" i="10" s="1"/>
  <c r="AI994" i="10"/>
  <c r="AK994" i="10"/>
  <c r="M995" i="10"/>
  <c r="R995" i="10"/>
  <c r="Q995" i="10"/>
  <c r="S995" i="10"/>
  <c r="U995" i="10"/>
  <c r="W995" i="10" s="1"/>
  <c r="V995" i="10"/>
  <c r="X995" i="10"/>
  <c r="AD995" i="10"/>
  <c r="AE995" i="10" s="1"/>
  <c r="AI995" i="10"/>
  <c r="AK995" i="10"/>
  <c r="M996" i="10"/>
  <c r="R996" i="10"/>
  <c r="Q996" i="10"/>
  <c r="S996" i="10"/>
  <c r="U996" i="10"/>
  <c r="W996" i="10" s="1"/>
  <c r="V996" i="10"/>
  <c r="X996" i="10"/>
  <c r="Y996" i="10"/>
  <c r="Z996" i="10" s="1"/>
  <c r="AD996" i="10"/>
  <c r="AE996" i="10" s="1"/>
  <c r="AI996" i="10"/>
  <c r="AK996" i="10"/>
  <c r="M997" i="10"/>
  <c r="R997" i="10"/>
  <c r="Q997" i="10"/>
  <c r="S997" i="10"/>
  <c r="U997" i="10"/>
  <c r="V997" i="10"/>
  <c r="X997" i="10"/>
  <c r="AD997" i="10"/>
  <c r="AE997" i="10" s="1"/>
  <c r="AI997" i="10"/>
  <c r="AK997" i="10"/>
  <c r="M998" i="10"/>
  <c r="R998" i="10"/>
  <c r="Q998" i="10"/>
  <c r="S998" i="10"/>
  <c r="U998" i="10"/>
  <c r="W998" i="10" s="1"/>
  <c r="V998" i="10"/>
  <c r="X998" i="10"/>
  <c r="Y998" i="10"/>
  <c r="Z998" i="10" s="1"/>
  <c r="AD998" i="10"/>
  <c r="AE998" i="10" s="1"/>
  <c r="AI998" i="10"/>
  <c r="AK998" i="10"/>
  <c r="M999" i="10"/>
  <c r="R999" i="10"/>
  <c r="Q999" i="10"/>
  <c r="S999" i="10"/>
  <c r="U999" i="10"/>
  <c r="W999" i="10" s="1"/>
  <c r="V999" i="10"/>
  <c r="X999" i="10"/>
  <c r="AD999" i="10"/>
  <c r="AE999" i="10" s="1"/>
  <c r="AI999" i="10"/>
  <c r="AK999" i="10"/>
  <c r="M1000" i="10"/>
  <c r="R1000" i="10"/>
  <c r="Q1000" i="10"/>
  <c r="S1000" i="10"/>
  <c r="U1000" i="10"/>
  <c r="W1000" i="10" s="1"/>
  <c r="V1000" i="10"/>
  <c r="X1000" i="10"/>
  <c r="Y1000" i="10"/>
  <c r="Z1000" i="10" s="1"/>
  <c r="AD1000" i="10"/>
  <c r="AE1000" i="10" s="1"/>
  <c r="AI1000" i="10"/>
  <c r="AK1000" i="10"/>
  <c r="M1001" i="10"/>
  <c r="Q1001" i="10"/>
  <c r="R1001" i="10"/>
  <c r="S1001" i="10"/>
  <c r="U1001" i="10"/>
  <c r="V1001" i="10"/>
  <c r="W1001" i="10"/>
  <c r="X1001" i="10"/>
  <c r="Y1001" i="10"/>
  <c r="Z1001" i="10" s="1"/>
  <c r="AD1001" i="10"/>
  <c r="AE1001" i="10" s="1"/>
  <c r="AI1001" i="10"/>
  <c r="AK1001" i="10"/>
  <c r="M1002" i="10"/>
  <c r="R1002" i="10"/>
  <c r="Q1002" i="10"/>
  <c r="S1002" i="10"/>
  <c r="U1002" i="10"/>
  <c r="V1002" i="10"/>
  <c r="W1002" i="10"/>
  <c r="X1002" i="10"/>
  <c r="Y1002" i="10"/>
  <c r="Z1002" i="10" s="1"/>
  <c r="AD1002" i="10"/>
  <c r="AE1002" i="10" s="1"/>
  <c r="AI1002" i="10"/>
  <c r="AK1002" i="10"/>
  <c r="M1003" i="10"/>
  <c r="R1003" i="10"/>
  <c r="Q1003" i="10"/>
  <c r="S1003" i="10"/>
  <c r="U1003" i="10"/>
  <c r="W1003" i="10" s="1"/>
  <c r="V1003" i="10"/>
  <c r="X1003" i="10"/>
  <c r="AD1003" i="10"/>
  <c r="AE1003" i="10" s="1"/>
  <c r="AI1003" i="10"/>
  <c r="AK1003" i="10"/>
  <c r="M1004" i="10"/>
  <c r="R1004" i="10"/>
  <c r="Q1004" i="10"/>
  <c r="S1004" i="10"/>
  <c r="U1004" i="10"/>
  <c r="W1004" i="10" s="1"/>
  <c r="V1004" i="10"/>
  <c r="X1004" i="10"/>
  <c r="Y1004" i="10"/>
  <c r="Z1004" i="10"/>
  <c r="AD1004" i="10"/>
  <c r="AE1004" i="10" s="1"/>
  <c r="AI1004" i="10"/>
  <c r="AK1004" i="10"/>
  <c r="M1005" i="10"/>
  <c r="R1005" i="10"/>
  <c r="Q1005" i="10"/>
  <c r="S1005" i="10"/>
  <c r="U1005" i="10"/>
  <c r="W1005" i="10" s="1"/>
  <c r="V1005" i="10"/>
  <c r="X1005" i="10"/>
  <c r="Y1005" i="10"/>
  <c r="Z1005" i="10" s="1"/>
  <c r="AD1005" i="10"/>
  <c r="AE1005" i="10" s="1"/>
  <c r="AI1005" i="10"/>
  <c r="AK1005" i="10"/>
  <c r="M1006" i="10"/>
  <c r="R1006" i="10"/>
  <c r="Q1006" i="10"/>
  <c r="S1006" i="10"/>
  <c r="U1006" i="10"/>
  <c r="W1006" i="10" s="1"/>
  <c r="V1006" i="10"/>
  <c r="X1006" i="10"/>
  <c r="Y1006" i="10"/>
  <c r="Z1006" i="10" s="1"/>
  <c r="AD1006" i="10"/>
  <c r="AE1006" i="10" s="1"/>
  <c r="AI1006" i="10"/>
  <c r="AK1006" i="10"/>
  <c r="M1007" i="10"/>
  <c r="R1007" i="10"/>
  <c r="Q1007" i="10"/>
  <c r="S1007" i="10"/>
  <c r="U1007" i="10"/>
  <c r="W1007" i="10" s="1"/>
  <c r="V1007" i="10"/>
  <c r="X1007" i="10"/>
  <c r="Y1007" i="10"/>
  <c r="Z1007" i="10"/>
  <c r="AD1007" i="10"/>
  <c r="AE1007" i="10" s="1"/>
  <c r="AI1007" i="10"/>
  <c r="AK1007" i="10"/>
  <c r="M1008" i="10"/>
  <c r="R1008" i="10"/>
  <c r="Q1008" i="10"/>
  <c r="S1008" i="10"/>
  <c r="U1008" i="10"/>
  <c r="W1008" i="10" s="1"/>
  <c r="V1008" i="10"/>
  <c r="X1008" i="10"/>
  <c r="Y1008" i="10"/>
  <c r="Z1008" i="10" s="1"/>
  <c r="AD1008" i="10"/>
  <c r="AE1008" i="10" s="1"/>
  <c r="AI1008" i="10"/>
  <c r="AK1008" i="10"/>
  <c r="M1009" i="10"/>
  <c r="R1009" i="10"/>
  <c r="Q1009" i="10"/>
  <c r="S1009" i="10"/>
  <c r="U1009" i="10"/>
  <c r="W1009" i="10" s="1"/>
  <c r="V1009" i="10"/>
  <c r="X1009" i="10"/>
  <c r="Y1009" i="10"/>
  <c r="Z1009" i="10" s="1"/>
  <c r="AD1009" i="10"/>
  <c r="AE1009" i="10" s="1"/>
  <c r="AI1009" i="10"/>
  <c r="AK1009" i="10"/>
  <c r="M1010" i="10"/>
  <c r="R1010" i="10"/>
  <c r="Q1010" i="10"/>
  <c r="S1010" i="10"/>
  <c r="U1010" i="10"/>
  <c r="W1010" i="10" s="1"/>
  <c r="V1010" i="10"/>
  <c r="X1010" i="10"/>
  <c r="Y1010" i="10"/>
  <c r="Z1010" i="10" s="1"/>
  <c r="AD1010" i="10"/>
  <c r="AE1010" i="10" s="1"/>
  <c r="AI1010" i="10"/>
  <c r="AK1010" i="10"/>
  <c r="M1011" i="10"/>
  <c r="R1011" i="10"/>
  <c r="Q1011" i="10"/>
  <c r="S1011" i="10"/>
  <c r="U1011" i="10"/>
  <c r="W1011" i="10" s="1"/>
  <c r="V1011" i="10"/>
  <c r="X1011" i="10"/>
  <c r="Y1011" i="10"/>
  <c r="Z1011" i="10" s="1"/>
  <c r="AD1011" i="10"/>
  <c r="AE1011" i="10" s="1"/>
  <c r="AI1011" i="10"/>
  <c r="AK1011" i="10"/>
  <c r="M1012" i="10"/>
  <c r="R1012" i="10"/>
  <c r="Q1012" i="10"/>
  <c r="S1012" i="10"/>
  <c r="U1012" i="10"/>
  <c r="W1012" i="10" s="1"/>
  <c r="V1012" i="10"/>
  <c r="X1012" i="10"/>
  <c r="Y1012" i="10"/>
  <c r="Z1012" i="10"/>
  <c r="AD1012" i="10"/>
  <c r="AE1012" i="10" s="1"/>
  <c r="AI1012" i="10"/>
  <c r="AK1012" i="10"/>
  <c r="M1013" i="10"/>
  <c r="R1013" i="10"/>
  <c r="Q1013" i="10"/>
  <c r="S1013" i="10"/>
  <c r="U1013" i="10"/>
  <c r="W1013" i="10" s="1"/>
  <c r="V1013" i="10"/>
  <c r="X1013" i="10"/>
  <c r="Y1013" i="10"/>
  <c r="Z1013" i="10" s="1"/>
  <c r="AD1013" i="10"/>
  <c r="AE1013" i="10" s="1"/>
  <c r="AI1013" i="10"/>
  <c r="AK1013" i="10"/>
  <c r="M1014" i="10"/>
  <c r="R1014" i="10"/>
  <c r="Q1014" i="10"/>
  <c r="S1014" i="10"/>
  <c r="U1014" i="10"/>
  <c r="W1014" i="10" s="1"/>
  <c r="V1014" i="10"/>
  <c r="X1014" i="10"/>
  <c r="Y1014" i="10"/>
  <c r="Z1014" i="10" s="1"/>
  <c r="AD1014" i="10"/>
  <c r="AE1014" i="10" s="1"/>
  <c r="AI1014" i="10"/>
  <c r="AK1014" i="10"/>
  <c r="M1015" i="10"/>
  <c r="R1015" i="10"/>
  <c r="Q1015" i="10"/>
  <c r="S1015" i="10"/>
  <c r="U1015" i="10"/>
  <c r="W1015" i="10" s="1"/>
  <c r="V1015" i="10"/>
  <c r="X1015" i="10"/>
  <c r="Y1015" i="10"/>
  <c r="Z1015" i="10"/>
  <c r="AD1015" i="10"/>
  <c r="AE1015" i="10" s="1"/>
  <c r="AI1015" i="10"/>
  <c r="AK1015" i="10"/>
  <c r="M1016" i="10"/>
  <c r="R1016" i="10"/>
  <c r="Q1016" i="10"/>
  <c r="S1016" i="10"/>
  <c r="U1016" i="10"/>
  <c r="W1016" i="10" s="1"/>
  <c r="V1016" i="10"/>
  <c r="X1016" i="10"/>
  <c r="Y1016" i="10"/>
  <c r="Z1016" i="10" s="1"/>
  <c r="AD1016" i="10"/>
  <c r="AE1016" i="10" s="1"/>
  <c r="AI1016" i="10"/>
  <c r="AK1016" i="10"/>
  <c r="M1017" i="10"/>
  <c r="R1017" i="10"/>
  <c r="Q1017" i="10"/>
  <c r="S1017" i="10"/>
  <c r="U1017" i="10"/>
  <c r="W1017" i="10" s="1"/>
  <c r="V1017" i="10"/>
  <c r="X1017" i="10"/>
  <c r="Y1017" i="10"/>
  <c r="Z1017" i="10" s="1"/>
  <c r="AD1017" i="10"/>
  <c r="AE1017" i="10" s="1"/>
  <c r="AI1017" i="10"/>
  <c r="AK1017" i="10"/>
  <c r="M1018" i="10"/>
  <c r="R1018" i="10"/>
  <c r="Q1018" i="10"/>
  <c r="S1018" i="10"/>
  <c r="U1018" i="10"/>
  <c r="W1018" i="10" s="1"/>
  <c r="V1018" i="10"/>
  <c r="X1018" i="10"/>
  <c r="Y1018" i="10"/>
  <c r="Z1018" i="10" s="1"/>
  <c r="AD1018" i="10"/>
  <c r="AE1018" i="10" s="1"/>
  <c r="AI1018" i="10"/>
  <c r="AK1018" i="10"/>
  <c r="M1019" i="10"/>
  <c r="R1019" i="10"/>
  <c r="Q1019" i="10"/>
  <c r="S1019" i="10"/>
  <c r="U1019" i="10"/>
  <c r="W1019" i="10" s="1"/>
  <c r="V1019" i="10"/>
  <c r="X1019" i="10"/>
  <c r="Y1019" i="10"/>
  <c r="Z1019" i="10" s="1"/>
  <c r="AD1019" i="10"/>
  <c r="AE1019" i="10" s="1"/>
  <c r="AI1019" i="10"/>
  <c r="AK1019" i="10"/>
  <c r="M1020" i="10"/>
  <c r="R1020" i="10"/>
  <c r="Q1020" i="10"/>
  <c r="S1020" i="10"/>
  <c r="U1020" i="10"/>
  <c r="W1020" i="10" s="1"/>
  <c r="V1020" i="10"/>
  <c r="X1020" i="10"/>
  <c r="Y1020" i="10"/>
  <c r="Z1020" i="10"/>
  <c r="AD1020" i="10"/>
  <c r="AE1020" i="10" s="1"/>
  <c r="AI1020" i="10"/>
  <c r="AK1020" i="10"/>
  <c r="M1021" i="10"/>
  <c r="R1021" i="10"/>
  <c r="Q1021" i="10"/>
  <c r="S1021" i="10"/>
  <c r="U1021" i="10"/>
  <c r="W1021" i="10" s="1"/>
  <c r="V1021" i="10"/>
  <c r="X1021" i="10"/>
  <c r="Y1021" i="10"/>
  <c r="Z1021" i="10" s="1"/>
  <c r="AD1021" i="10"/>
  <c r="AE1021" i="10" s="1"/>
  <c r="AI1021" i="10"/>
  <c r="AK1021" i="10"/>
  <c r="M1022" i="10"/>
  <c r="R1022" i="10"/>
  <c r="Q1022" i="10"/>
  <c r="S1022" i="10"/>
  <c r="U1022" i="10"/>
  <c r="W1022" i="10" s="1"/>
  <c r="V1022" i="10"/>
  <c r="X1022" i="10"/>
  <c r="Y1022" i="10"/>
  <c r="Z1022" i="10" s="1"/>
  <c r="AD1022" i="10"/>
  <c r="AE1022" i="10" s="1"/>
  <c r="AI1022" i="10"/>
  <c r="AK1022" i="10"/>
  <c r="M1023" i="10"/>
  <c r="R1023" i="10"/>
  <c r="Q1023" i="10"/>
  <c r="S1023" i="10"/>
  <c r="U1023" i="10"/>
  <c r="W1023" i="10" s="1"/>
  <c r="V1023" i="10"/>
  <c r="X1023" i="10"/>
  <c r="Y1023" i="10"/>
  <c r="Z1023" i="10"/>
  <c r="AD1023" i="10"/>
  <c r="AE1023" i="10" s="1"/>
  <c r="AI1023" i="10"/>
  <c r="AK1023" i="10"/>
  <c r="M1024" i="10"/>
  <c r="R1024" i="10"/>
  <c r="Q1024" i="10"/>
  <c r="S1024" i="10"/>
  <c r="U1024" i="10"/>
  <c r="W1024" i="10" s="1"/>
  <c r="V1024" i="10"/>
  <c r="X1024" i="10"/>
  <c r="Y1024" i="10"/>
  <c r="Z1024" i="10" s="1"/>
  <c r="AD1024" i="10"/>
  <c r="AE1024" i="10" s="1"/>
  <c r="AI1024" i="10"/>
  <c r="AK1024" i="10"/>
  <c r="M1025" i="10"/>
  <c r="R1025" i="10"/>
  <c r="Q1025" i="10"/>
  <c r="S1025" i="10"/>
  <c r="U1025" i="10"/>
  <c r="W1025" i="10" s="1"/>
  <c r="V1025" i="10"/>
  <c r="X1025" i="10"/>
  <c r="Y1025" i="10"/>
  <c r="Z1025" i="10" s="1"/>
  <c r="AD1025" i="10"/>
  <c r="AE1025" i="10" s="1"/>
  <c r="AI1025" i="10"/>
  <c r="AK1025" i="10"/>
  <c r="M1026" i="10"/>
  <c r="R1026" i="10"/>
  <c r="Q1026" i="10"/>
  <c r="S1026" i="10"/>
  <c r="U1026" i="10"/>
  <c r="W1026" i="10" s="1"/>
  <c r="V1026" i="10"/>
  <c r="X1026" i="10"/>
  <c r="Y1026" i="10"/>
  <c r="Z1026" i="10" s="1"/>
  <c r="AD1026" i="10"/>
  <c r="AE1026" i="10" s="1"/>
  <c r="AI1026" i="10"/>
  <c r="AK1026" i="10"/>
  <c r="M1027" i="10"/>
  <c r="R1027" i="10"/>
  <c r="Q1027" i="10"/>
  <c r="S1027" i="10"/>
  <c r="U1027" i="10"/>
  <c r="W1027" i="10" s="1"/>
  <c r="V1027" i="10"/>
  <c r="X1027" i="10"/>
  <c r="Y1027" i="10"/>
  <c r="Z1027" i="10" s="1"/>
  <c r="AD1027" i="10"/>
  <c r="AE1027" i="10" s="1"/>
  <c r="AI1027" i="10"/>
  <c r="AK1027" i="10"/>
  <c r="M1028" i="10"/>
  <c r="R1028" i="10"/>
  <c r="Q1028" i="10"/>
  <c r="S1028" i="10"/>
  <c r="U1028" i="10"/>
  <c r="W1028" i="10" s="1"/>
  <c r="V1028" i="10"/>
  <c r="X1028" i="10"/>
  <c r="Y1028" i="10"/>
  <c r="Z1028" i="10"/>
  <c r="AD1028" i="10"/>
  <c r="AE1028" i="10" s="1"/>
  <c r="AI1028" i="10"/>
  <c r="AK1028" i="10"/>
  <c r="M1029" i="10"/>
  <c r="R1029" i="10"/>
  <c r="Q1029" i="10"/>
  <c r="S1029" i="10"/>
  <c r="U1029" i="10"/>
  <c r="W1029" i="10" s="1"/>
  <c r="V1029" i="10"/>
  <c r="X1029" i="10"/>
  <c r="Y1029" i="10"/>
  <c r="Z1029" i="10" s="1"/>
  <c r="AD1029" i="10"/>
  <c r="AE1029" i="10" s="1"/>
  <c r="AI1029" i="10"/>
  <c r="AK1029" i="10"/>
  <c r="M1030" i="10"/>
  <c r="R1030" i="10"/>
  <c r="Q1030" i="10"/>
  <c r="S1030" i="10"/>
  <c r="U1030" i="10"/>
  <c r="W1030" i="10" s="1"/>
  <c r="V1030" i="10"/>
  <c r="X1030" i="10"/>
  <c r="Y1030" i="10"/>
  <c r="Z1030" i="10" s="1"/>
  <c r="AD1030" i="10"/>
  <c r="AE1030" i="10" s="1"/>
  <c r="AI1030" i="10"/>
  <c r="AK1030" i="10"/>
  <c r="M1031" i="10"/>
  <c r="R1031" i="10"/>
  <c r="Q1031" i="10"/>
  <c r="S1031" i="10"/>
  <c r="U1031" i="10"/>
  <c r="W1031" i="10" s="1"/>
  <c r="V1031" i="10"/>
  <c r="X1031" i="10"/>
  <c r="Y1031" i="10"/>
  <c r="Z1031" i="10"/>
  <c r="AD1031" i="10"/>
  <c r="AE1031" i="10" s="1"/>
  <c r="AI1031" i="10"/>
  <c r="AK1031" i="10"/>
  <c r="M1032" i="10"/>
  <c r="R1032" i="10"/>
  <c r="Q1032" i="10"/>
  <c r="S1032" i="10"/>
  <c r="U1032" i="10"/>
  <c r="W1032" i="10" s="1"/>
  <c r="V1032" i="10"/>
  <c r="X1032" i="10"/>
  <c r="Y1032" i="10"/>
  <c r="Z1032" i="10" s="1"/>
  <c r="AD1032" i="10"/>
  <c r="AE1032" i="10" s="1"/>
  <c r="AI1032" i="10"/>
  <c r="AK1032" i="10"/>
  <c r="M1033" i="10"/>
  <c r="R1033" i="10"/>
  <c r="Q1033" i="10"/>
  <c r="S1033" i="10"/>
  <c r="U1033" i="10"/>
  <c r="W1033" i="10" s="1"/>
  <c r="V1033" i="10"/>
  <c r="X1033" i="10"/>
  <c r="Y1033" i="10"/>
  <c r="Z1033" i="10" s="1"/>
  <c r="AD1033" i="10"/>
  <c r="AE1033" i="10" s="1"/>
  <c r="AI1033" i="10"/>
  <c r="AK1033" i="10"/>
  <c r="M1034" i="10"/>
  <c r="R1034" i="10"/>
  <c r="Q1034" i="10"/>
  <c r="S1034" i="10"/>
  <c r="U1034" i="10"/>
  <c r="W1034" i="10" s="1"/>
  <c r="V1034" i="10"/>
  <c r="X1034" i="10"/>
  <c r="Y1034" i="10"/>
  <c r="Z1034" i="10" s="1"/>
  <c r="AD1034" i="10"/>
  <c r="AE1034" i="10" s="1"/>
  <c r="AI1034" i="10"/>
  <c r="AK1034" i="10"/>
  <c r="M1035" i="10"/>
  <c r="R1035" i="10"/>
  <c r="Q1035" i="10"/>
  <c r="S1035" i="10"/>
  <c r="U1035" i="10"/>
  <c r="W1035" i="10" s="1"/>
  <c r="V1035" i="10"/>
  <c r="X1035" i="10"/>
  <c r="Y1035" i="10"/>
  <c r="Z1035" i="10" s="1"/>
  <c r="AD1035" i="10"/>
  <c r="AE1035" i="10" s="1"/>
  <c r="AI1035" i="10"/>
  <c r="AK1035" i="10"/>
  <c r="M1036" i="10"/>
  <c r="R1036" i="10"/>
  <c r="Q1036" i="10"/>
  <c r="S1036" i="10"/>
  <c r="U1036" i="10"/>
  <c r="W1036" i="10" s="1"/>
  <c r="V1036" i="10"/>
  <c r="X1036" i="10"/>
  <c r="Y1036" i="10"/>
  <c r="Z1036" i="10"/>
  <c r="AD1036" i="10"/>
  <c r="AE1036" i="10" s="1"/>
  <c r="AI1036" i="10"/>
  <c r="AK1036" i="10"/>
  <c r="M1037" i="10"/>
  <c r="R1037" i="10"/>
  <c r="Q1037" i="10"/>
  <c r="S1037" i="10"/>
  <c r="U1037" i="10"/>
  <c r="W1037" i="10" s="1"/>
  <c r="V1037" i="10"/>
  <c r="X1037" i="10"/>
  <c r="Y1037" i="10"/>
  <c r="Z1037" i="10" s="1"/>
  <c r="AD1037" i="10"/>
  <c r="AE1037" i="10" s="1"/>
  <c r="AI1037" i="10"/>
  <c r="AK1037" i="10"/>
  <c r="M1038" i="10"/>
  <c r="R1038" i="10"/>
  <c r="Q1038" i="10"/>
  <c r="S1038" i="10"/>
  <c r="U1038" i="10"/>
  <c r="W1038" i="10" s="1"/>
  <c r="V1038" i="10"/>
  <c r="X1038" i="10"/>
  <c r="Y1038" i="10"/>
  <c r="Z1038" i="10" s="1"/>
  <c r="AD1038" i="10"/>
  <c r="AE1038" i="10" s="1"/>
  <c r="AI1038" i="10"/>
  <c r="AK1038" i="10"/>
  <c r="M1039" i="10"/>
  <c r="R1039" i="10"/>
  <c r="Q1039" i="10"/>
  <c r="S1039" i="10"/>
  <c r="U1039" i="10"/>
  <c r="W1039" i="10" s="1"/>
  <c r="V1039" i="10"/>
  <c r="X1039" i="10"/>
  <c r="Y1039" i="10"/>
  <c r="Z1039" i="10"/>
  <c r="AD1039" i="10"/>
  <c r="AE1039" i="10" s="1"/>
  <c r="AI1039" i="10"/>
  <c r="AK1039" i="10"/>
  <c r="M1040" i="10"/>
  <c r="R1040" i="10"/>
  <c r="Q1040" i="10"/>
  <c r="S1040" i="10"/>
  <c r="U1040" i="10"/>
  <c r="W1040" i="10" s="1"/>
  <c r="V1040" i="10"/>
  <c r="X1040" i="10"/>
  <c r="Y1040" i="10"/>
  <c r="Z1040" i="10" s="1"/>
  <c r="AD1040" i="10"/>
  <c r="AE1040" i="10" s="1"/>
  <c r="AI1040" i="10"/>
  <c r="AK1040" i="10"/>
  <c r="M1041" i="10"/>
  <c r="R1041" i="10"/>
  <c r="Q1041" i="10"/>
  <c r="S1041" i="10"/>
  <c r="U1041" i="10"/>
  <c r="W1041" i="10" s="1"/>
  <c r="V1041" i="10"/>
  <c r="X1041" i="10"/>
  <c r="Y1041" i="10"/>
  <c r="Z1041" i="10" s="1"/>
  <c r="AD1041" i="10"/>
  <c r="AE1041" i="10" s="1"/>
  <c r="AI1041" i="10"/>
  <c r="AK1041" i="10"/>
  <c r="M1042" i="10"/>
  <c r="R1042" i="10"/>
  <c r="Q1042" i="10"/>
  <c r="S1042" i="10"/>
  <c r="U1042" i="10"/>
  <c r="W1042" i="10" s="1"/>
  <c r="V1042" i="10"/>
  <c r="X1042" i="10"/>
  <c r="Y1042" i="10"/>
  <c r="Z1042" i="10" s="1"/>
  <c r="AD1042" i="10"/>
  <c r="AE1042" i="10" s="1"/>
  <c r="AI1042" i="10"/>
  <c r="AK1042" i="10"/>
  <c r="M1043" i="10"/>
  <c r="R1043" i="10"/>
  <c r="Q1043" i="10"/>
  <c r="S1043" i="10"/>
  <c r="U1043" i="10"/>
  <c r="W1043" i="10" s="1"/>
  <c r="V1043" i="10"/>
  <c r="X1043" i="10"/>
  <c r="Y1043" i="10"/>
  <c r="Z1043" i="10" s="1"/>
  <c r="AD1043" i="10"/>
  <c r="AE1043" i="10" s="1"/>
  <c r="AI1043" i="10"/>
  <c r="AK1043" i="10"/>
  <c r="M1044" i="10"/>
  <c r="R1044" i="10"/>
  <c r="Q1044" i="10"/>
  <c r="S1044" i="10"/>
  <c r="U1044" i="10"/>
  <c r="W1044" i="10" s="1"/>
  <c r="V1044" i="10"/>
  <c r="X1044" i="10"/>
  <c r="Y1044" i="10"/>
  <c r="Z1044" i="10"/>
  <c r="AD1044" i="10"/>
  <c r="AE1044" i="10" s="1"/>
  <c r="AI1044" i="10"/>
  <c r="AK1044" i="10"/>
  <c r="M1045" i="10"/>
  <c r="R1045" i="10"/>
  <c r="Q1045" i="10"/>
  <c r="S1045" i="10"/>
  <c r="U1045" i="10"/>
  <c r="W1045" i="10" s="1"/>
  <c r="V1045" i="10"/>
  <c r="X1045" i="10"/>
  <c r="Y1045" i="10"/>
  <c r="Z1045" i="10" s="1"/>
  <c r="AD1045" i="10"/>
  <c r="AE1045" i="10" s="1"/>
  <c r="AI1045" i="10"/>
  <c r="AK1045" i="10"/>
  <c r="M1046" i="10"/>
  <c r="R1046" i="10"/>
  <c r="Q1046" i="10"/>
  <c r="S1046" i="10"/>
  <c r="U1046" i="10"/>
  <c r="W1046" i="10" s="1"/>
  <c r="V1046" i="10"/>
  <c r="X1046" i="10"/>
  <c r="Y1046" i="10"/>
  <c r="Z1046" i="10" s="1"/>
  <c r="AD1046" i="10"/>
  <c r="AE1046" i="10" s="1"/>
  <c r="AI1046" i="10"/>
  <c r="AK1046" i="10"/>
  <c r="M1047" i="10"/>
  <c r="R1047" i="10"/>
  <c r="Q1047" i="10"/>
  <c r="S1047" i="10"/>
  <c r="U1047" i="10"/>
  <c r="W1047" i="10" s="1"/>
  <c r="V1047" i="10"/>
  <c r="X1047" i="10"/>
  <c r="Y1047" i="10"/>
  <c r="Z1047" i="10"/>
  <c r="AD1047" i="10"/>
  <c r="AE1047" i="10" s="1"/>
  <c r="AI1047" i="10"/>
  <c r="AK1047" i="10"/>
  <c r="M1048" i="10"/>
  <c r="R1048" i="10"/>
  <c r="Q1048" i="10"/>
  <c r="S1048" i="10"/>
  <c r="U1048" i="10"/>
  <c r="W1048" i="10" s="1"/>
  <c r="V1048" i="10"/>
  <c r="X1048" i="10"/>
  <c r="Y1048" i="10"/>
  <c r="Z1048" i="10" s="1"/>
  <c r="AD1048" i="10"/>
  <c r="AE1048" i="10" s="1"/>
  <c r="AI1048" i="10"/>
  <c r="AK1048" i="10"/>
  <c r="M1049" i="10"/>
  <c r="R1049" i="10"/>
  <c r="Q1049" i="10"/>
  <c r="S1049" i="10"/>
  <c r="U1049" i="10"/>
  <c r="W1049" i="10" s="1"/>
  <c r="V1049" i="10"/>
  <c r="X1049" i="10"/>
  <c r="Y1049" i="10"/>
  <c r="Z1049" i="10" s="1"/>
  <c r="AD1049" i="10"/>
  <c r="AE1049" i="10" s="1"/>
  <c r="AI1049" i="10"/>
  <c r="AK1049" i="10"/>
  <c r="M1050" i="10"/>
  <c r="R1050" i="10"/>
  <c r="Q1050" i="10"/>
  <c r="S1050" i="10"/>
  <c r="U1050" i="10"/>
  <c r="W1050" i="10" s="1"/>
  <c r="V1050" i="10"/>
  <c r="X1050" i="10"/>
  <c r="Y1050" i="10"/>
  <c r="Z1050" i="10" s="1"/>
  <c r="AD1050" i="10"/>
  <c r="AE1050" i="10" s="1"/>
  <c r="AI1050" i="10"/>
  <c r="AK1050" i="10"/>
  <c r="M1051" i="10"/>
  <c r="R1051" i="10"/>
  <c r="Q1051" i="10"/>
  <c r="S1051" i="10"/>
  <c r="U1051" i="10"/>
  <c r="W1051" i="10" s="1"/>
  <c r="V1051" i="10"/>
  <c r="X1051" i="10"/>
  <c r="Y1051" i="10"/>
  <c r="Z1051" i="10" s="1"/>
  <c r="AD1051" i="10"/>
  <c r="AE1051" i="10" s="1"/>
  <c r="AI1051" i="10"/>
  <c r="AK1051" i="10"/>
  <c r="M1052" i="10"/>
  <c r="R1052" i="10"/>
  <c r="Q1052" i="10"/>
  <c r="S1052" i="10"/>
  <c r="U1052" i="10"/>
  <c r="W1052" i="10" s="1"/>
  <c r="V1052" i="10"/>
  <c r="X1052" i="10"/>
  <c r="Y1052" i="10"/>
  <c r="Z1052" i="10"/>
  <c r="AD1052" i="10"/>
  <c r="AE1052" i="10" s="1"/>
  <c r="AI1052" i="10"/>
  <c r="AK1052" i="10"/>
  <c r="M1053" i="10"/>
  <c r="R1053" i="10"/>
  <c r="Q1053" i="10"/>
  <c r="S1053" i="10"/>
  <c r="U1053" i="10"/>
  <c r="W1053" i="10" s="1"/>
  <c r="V1053" i="10"/>
  <c r="X1053" i="10"/>
  <c r="Y1053" i="10"/>
  <c r="Z1053" i="10" s="1"/>
  <c r="AD1053" i="10"/>
  <c r="AE1053" i="10" s="1"/>
  <c r="AI1053" i="10"/>
  <c r="AK1053" i="10"/>
  <c r="M1054" i="10"/>
  <c r="R1054" i="10"/>
  <c r="Q1054" i="10"/>
  <c r="S1054" i="10"/>
  <c r="U1054" i="10"/>
  <c r="W1054" i="10" s="1"/>
  <c r="V1054" i="10"/>
  <c r="X1054" i="10"/>
  <c r="Y1054" i="10"/>
  <c r="Z1054" i="10" s="1"/>
  <c r="AD1054" i="10"/>
  <c r="AE1054" i="10" s="1"/>
  <c r="AI1054" i="10"/>
  <c r="AK1054" i="10"/>
  <c r="M1055" i="10"/>
  <c r="R1055" i="10"/>
  <c r="Q1055" i="10"/>
  <c r="S1055" i="10"/>
  <c r="U1055" i="10"/>
  <c r="W1055" i="10" s="1"/>
  <c r="V1055" i="10"/>
  <c r="X1055" i="10"/>
  <c r="Y1055" i="10"/>
  <c r="Z1055" i="10"/>
  <c r="AD1055" i="10"/>
  <c r="AE1055" i="10" s="1"/>
  <c r="AI1055" i="10"/>
  <c r="AK1055" i="10"/>
  <c r="M1056" i="10"/>
  <c r="R1056" i="10"/>
  <c r="Q1056" i="10"/>
  <c r="S1056" i="10"/>
  <c r="U1056" i="10"/>
  <c r="W1056" i="10" s="1"/>
  <c r="V1056" i="10"/>
  <c r="X1056" i="10"/>
  <c r="Y1056" i="10"/>
  <c r="Z1056" i="10" s="1"/>
  <c r="AD1056" i="10"/>
  <c r="AE1056" i="10" s="1"/>
  <c r="AI1056" i="10"/>
  <c r="AK1056" i="10"/>
  <c r="M1057" i="10"/>
  <c r="R1057" i="10"/>
  <c r="Q1057" i="10"/>
  <c r="S1057" i="10"/>
  <c r="U1057" i="10"/>
  <c r="W1057" i="10" s="1"/>
  <c r="V1057" i="10"/>
  <c r="X1057" i="10"/>
  <c r="Y1057" i="10"/>
  <c r="Z1057" i="10" s="1"/>
  <c r="AD1057" i="10"/>
  <c r="AE1057" i="10" s="1"/>
  <c r="AI1057" i="10"/>
  <c r="AK1057" i="10"/>
  <c r="M1058" i="10"/>
  <c r="R1058" i="10"/>
  <c r="Q1058" i="10"/>
  <c r="S1058" i="10"/>
  <c r="U1058" i="10"/>
  <c r="W1058" i="10" s="1"/>
  <c r="V1058" i="10"/>
  <c r="X1058" i="10"/>
  <c r="Y1058" i="10"/>
  <c r="Z1058" i="10" s="1"/>
  <c r="AD1058" i="10"/>
  <c r="AE1058" i="10" s="1"/>
  <c r="AI1058" i="10"/>
  <c r="AK1058" i="10"/>
  <c r="M1059" i="10"/>
  <c r="R1059" i="10"/>
  <c r="Q1059" i="10"/>
  <c r="S1059" i="10"/>
  <c r="U1059" i="10"/>
  <c r="W1059" i="10" s="1"/>
  <c r="V1059" i="10"/>
  <c r="X1059" i="10"/>
  <c r="Y1059" i="10"/>
  <c r="Z1059" i="10" s="1"/>
  <c r="AD1059" i="10"/>
  <c r="AE1059" i="10" s="1"/>
  <c r="AI1059" i="10"/>
  <c r="AK1059" i="10"/>
  <c r="M1060" i="10"/>
  <c r="R1060" i="10"/>
  <c r="Q1060" i="10"/>
  <c r="S1060" i="10"/>
  <c r="U1060" i="10"/>
  <c r="W1060" i="10" s="1"/>
  <c r="V1060" i="10"/>
  <c r="X1060" i="10"/>
  <c r="Y1060" i="10"/>
  <c r="Z1060" i="10"/>
  <c r="AD1060" i="10"/>
  <c r="AE1060" i="10" s="1"/>
  <c r="AI1060" i="10"/>
  <c r="AK1060" i="10"/>
  <c r="M1061" i="10"/>
  <c r="R1061" i="10"/>
  <c r="Q1061" i="10"/>
  <c r="S1061" i="10"/>
  <c r="U1061" i="10"/>
  <c r="W1061" i="10" s="1"/>
  <c r="V1061" i="10"/>
  <c r="X1061" i="10"/>
  <c r="Y1061" i="10"/>
  <c r="Z1061" i="10" s="1"/>
  <c r="AD1061" i="10"/>
  <c r="AE1061" i="10" s="1"/>
  <c r="AI1061" i="10"/>
  <c r="AK1061" i="10"/>
  <c r="M1062" i="10"/>
  <c r="R1062" i="10"/>
  <c r="Q1062" i="10"/>
  <c r="S1062" i="10"/>
  <c r="U1062" i="10"/>
  <c r="W1062" i="10" s="1"/>
  <c r="V1062" i="10"/>
  <c r="X1062" i="10"/>
  <c r="Y1062" i="10"/>
  <c r="Z1062" i="10" s="1"/>
  <c r="AD1062" i="10"/>
  <c r="AE1062" i="10" s="1"/>
  <c r="AI1062" i="10"/>
  <c r="AK1062" i="10"/>
  <c r="M1063" i="10"/>
  <c r="R1063" i="10"/>
  <c r="Q1063" i="10"/>
  <c r="S1063" i="10"/>
  <c r="U1063" i="10"/>
  <c r="W1063" i="10" s="1"/>
  <c r="V1063" i="10"/>
  <c r="X1063" i="10"/>
  <c r="Y1063" i="10"/>
  <c r="Z1063" i="10"/>
  <c r="AD1063" i="10"/>
  <c r="AE1063" i="10" s="1"/>
  <c r="AI1063" i="10"/>
  <c r="AK1063" i="10"/>
  <c r="M1064" i="10"/>
  <c r="R1064" i="10"/>
  <c r="Q1064" i="10"/>
  <c r="S1064" i="10"/>
  <c r="U1064" i="10"/>
  <c r="W1064" i="10" s="1"/>
  <c r="V1064" i="10"/>
  <c r="X1064" i="10"/>
  <c r="Y1064" i="10"/>
  <c r="Z1064" i="10" s="1"/>
  <c r="AD1064" i="10"/>
  <c r="AE1064" i="10" s="1"/>
  <c r="AI1064" i="10"/>
  <c r="AK1064" i="10"/>
  <c r="M1065" i="10"/>
  <c r="R1065" i="10"/>
  <c r="Q1065" i="10"/>
  <c r="S1065" i="10"/>
  <c r="U1065" i="10"/>
  <c r="W1065" i="10" s="1"/>
  <c r="V1065" i="10"/>
  <c r="X1065" i="10"/>
  <c r="Y1065" i="10"/>
  <c r="Z1065" i="10" s="1"/>
  <c r="AD1065" i="10"/>
  <c r="AE1065" i="10" s="1"/>
  <c r="AI1065" i="10"/>
  <c r="AK1065" i="10"/>
  <c r="M1066" i="10"/>
  <c r="R1066" i="10"/>
  <c r="Q1066" i="10"/>
  <c r="S1066" i="10"/>
  <c r="U1066" i="10"/>
  <c r="W1066" i="10" s="1"/>
  <c r="V1066" i="10"/>
  <c r="X1066" i="10"/>
  <c r="Y1066" i="10"/>
  <c r="Z1066" i="10" s="1"/>
  <c r="AD1066" i="10"/>
  <c r="AE1066" i="10" s="1"/>
  <c r="AI1066" i="10"/>
  <c r="AK1066" i="10"/>
  <c r="M1067" i="10"/>
  <c r="R1067" i="10"/>
  <c r="Q1067" i="10"/>
  <c r="S1067" i="10"/>
  <c r="U1067" i="10"/>
  <c r="W1067" i="10" s="1"/>
  <c r="V1067" i="10"/>
  <c r="X1067" i="10"/>
  <c r="Y1067" i="10"/>
  <c r="Z1067" i="10" s="1"/>
  <c r="AD1067" i="10"/>
  <c r="AE1067" i="10" s="1"/>
  <c r="AI1067" i="10"/>
  <c r="AK1067" i="10"/>
  <c r="M1068" i="10"/>
  <c r="R1068" i="10"/>
  <c r="Q1068" i="10"/>
  <c r="S1068" i="10"/>
  <c r="U1068" i="10"/>
  <c r="W1068" i="10" s="1"/>
  <c r="V1068" i="10"/>
  <c r="X1068" i="10"/>
  <c r="Y1068" i="10"/>
  <c r="Z1068" i="10"/>
  <c r="AD1068" i="10"/>
  <c r="AE1068" i="10" s="1"/>
  <c r="AI1068" i="10"/>
  <c r="AK1068" i="10"/>
  <c r="M1069" i="10"/>
  <c r="R1069" i="10"/>
  <c r="Q1069" i="10"/>
  <c r="S1069" i="10"/>
  <c r="U1069" i="10"/>
  <c r="W1069" i="10" s="1"/>
  <c r="V1069" i="10"/>
  <c r="X1069" i="10"/>
  <c r="Y1069" i="10"/>
  <c r="Z1069" i="10" s="1"/>
  <c r="AD1069" i="10"/>
  <c r="AE1069" i="10" s="1"/>
  <c r="AI1069" i="10"/>
  <c r="AK1069" i="10"/>
  <c r="M1070" i="10"/>
  <c r="R1070" i="10"/>
  <c r="Q1070" i="10"/>
  <c r="S1070" i="10"/>
  <c r="U1070" i="10"/>
  <c r="W1070" i="10" s="1"/>
  <c r="V1070" i="10"/>
  <c r="X1070" i="10"/>
  <c r="Y1070" i="10"/>
  <c r="Z1070" i="10" s="1"/>
  <c r="AD1070" i="10"/>
  <c r="AE1070" i="10" s="1"/>
  <c r="AI1070" i="10"/>
  <c r="AK1070" i="10"/>
  <c r="M1071" i="10"/>
  <c r="R1071" i="10"/>
  <c r="Q1071" i="10"/>
  <c r="S1071" i="10"/>
  <c r="U1071" i="10"/>
  <c r="W1071" i="10" s="1"/>
  <c r="V1071" i="10"/>
  <c r="X1071" i="10"/>
  <c r="Y1071" i="10"/>
  <c r="Z1071" i="10"/>
  <c r="AD1071" i="10"/>
  <c r="AE1071" i="10" s="1"/>
  <c r="AI1071" i="10"/>
  <c r="AK1071" i="10"/>
  <c r="M1072" i="10"/>
  <c r="R1072" i="10"/>
  <c r="Q1072" i="10"/>
  <c r="S1072" i="10"/>
  <c r="U1072" i="10"/>
  <c r="W1072" i="10" s="1"/>
  <c r="V1072" i="10"/>
  <c r="X1072" i="10"/>
  <c r="Y1072" i="10"/>
  <c r="Z1072" i="10" s="1"/>
  <c r="AD1072" i="10"/>
  <c r="AE1072" i="10" s="1"/>
  <c r="AI1072" i="10"/>
  <c r="AK1072" i="10"/>
  <c r="M1073" i="10"/>
  <c r="R1073" i="10"/>
  <c r="Q1073" i="10"/>
  <c r="S1073" i="10"/>
  <c r="U1073" i="10"/>
  <c r="W1073" i="10" s="1"/>
  <c r="V1073" i="10"/>
  <c r="X1073" i="10"/>
  <c r="Y1073" i="10"/>
  <c r="Z1073" i="10" s="1"/>
  <c r="AD1073" i="10"/>
  <c r="AE1073" i="10" s="1"/>
  <c r="AI1073" i="10"/>
  <c r="AK1073" i="10"/>
  <c r="M1074" i="10"/>
  <c r="R1074" i="10"/>
  <c r="Q1074" i="10"/>
  <c r="S1074" i="10"/>
  <c r="U1074" i="10"/>
  <c r="W1074" i="10" s="1"/>
  <c r="V1074" i="10"/>
  <c r="X1074" i="10"/>
  <c r="Y1074" i="10"/>
  <c r="Z1074" i="10" s="1"/>
  <c r="AD1074" i="10"/>
  <c r="AE1074" i="10" s="1"/>
  <c r="AI1074" i="10"/>
  <c r="AK1074" i="10"/>
  <c r="M1075" i="10"/>
  <c r="R1075" i="10"/>
  <c r="Q1075" i="10"/>
  <c r="S1075" i="10"/>
  <c r="U1075" i="10"/>
  <c r="W1075" i="10" s="1"/>
  <c r="V1075" i="10"/>
  <c r="X1075" i="10"/>
  <c r="Y1075" i="10"/>
  <c r="Z1075" i="10" s="1"/>
  <c r="AD1075" i="10"/>
  <c r="AE1075" i="10" s="1"/>
  <c r="AI1075" i="10"/>
  <c r="AK1075" i="10"/>
  <c r="M1076" i="10"/>
  <c r="R1076" i="10"/>
  <c r="Q1076" i="10"/>
  <c r="S1076" i="10"/>
  <c r="U1076" i="10"/>
  <c r="W1076" i="10" s="1"/>
  <c r="V1076" i="10"/>
  <c r="X1076" i="10"/>
  <c r="Y1076" i="10"/>
  <c r="Z1076" i="10"/>
  <c r="AD1076" i="10"/>
  <c r="AE1076" i="10" s="1"/>
  <c r="AI1076" i="10"/>
  <c r="AK1076" i="10"/>
  <c r="M1077" i="10"/>
  <c r="R1077" i="10"/>
  <c r="Q1077" i="10"/>
  <c r="S1077" i="10"/>
  <c r="U1077" i="10"/>
  <c r="W1077" i="10" s="1"/>
  <c r="V1077" i="10"/>
  <c r="X1077" i="10"/>
  <c r="Y1077" i="10"/>
  <c r="Z1077" i="10" s="1"/>
  <c r="AD1077" i="10"/>
  <c r="AE1077" i="10" s="1"/>
  <c r="AI1077" i="10"/>
  <c r="AK1077" i="10"/>
  <c r="M1078" i="10"/>
  <c r="R1078" i="10"/>
  <c r="Q1078" i="10"/>
  <c r="S1078" i="10"/>
  <c r="U1078" i="10"/>
  <c r="W1078" i="10" s="1"/>
  <c r="V1078" i="10"/>
  <c r="X1078" i="10"/>
  <c r="Y1078" i="10"/>
  <c r="Z1078" i="10" s="1"/>
  <c r="AD1078" i="10"/>
  <c r="AE1078" i="10" s="1"/>
  <c r="AI1078" i="10"/>
  <c r="AK1078" i="10"/>
  <c r="M1079" i="10"/>
  <c r="R1079" i="10"/>
  <c r="Q1079" i="10"/>
  <c r="S1079" i="10"/>
  <c r="U1079" i="10"/>
  <c r="W1079" i="10" s="1"/>
  <c r="V1079" i="10"/>
  <c r="X1079" i="10"/>
  <c r="Y1079" i="10"/>
  <c r="Z1079" i="10"/>
  <c r="AD1079" i="10"/>
  <c r="AE1079" i="10" s="1"/>
  <c r="AI1079" i="10"/>
  <c r="AK1079" i="10"/>
  <c r="M1080" i="10"/>
  <c r="R1080" i="10"/>
  <c r="Q1080" i="10"/>
  <c r="S1080" i="10"/>
  <c r="U1080" i="10"/>
  <c r="W1080" i="10" s="1"/>
  <c r="V1080" i="10"/>
  <c r="X1080" i="10"/>
  <c r="Y1080" i="10"/>
  <c r="Z1080" i="10" s="1"/>
  <c r="AD1080" i="10"/>
  <c r="AE1080" i="10" s="1"/>
  <c r="AI1080" i="10"/>
  <c r="AK1080" i="10"/>
  <c r="M1081" i="10"/>
  <c r="R1081" i="10"/>
  <c r="Q1081" i="10"/>
  <c r="S1081" i="10"/>
  <c r="U1081" i="10"/>
  <c r="W1081" i="10" s="1"/>
  <c r="V1081" i="10"/>
  <c r="X1081" i="10"/>
  <c r="Y1081" i="10"/>
  <c r="Z1081" i="10" s="1"/>
  <c r="AD1081" i="10"/>
  <c r="AE1081" i="10" s="1"/>
  <c r="AI1081" i="10"/>
  <c r="AK1081" i="10"/>
  <c r="M1082" i="10"/>
  <c r="R1082" i="10"/>
  <c r="Q1082" i="10"/>
  <c r="S1082" i="10"/>
  <c r="U1082" i="10"/>
  <c r="W1082" i="10" s="1"/>
  <c r="V1082" i="10"/>
  <c r="X1082" i="10"/>
  <c r="Y1082" i="10"/>
  <c r="Z1082" i="10" s="1"/>
  <c r="AD1082" i="10"/>
  <c r="AE1082" i="10" s="1"/>
  <c r="AI1082" i="10"/>
  <c r="AK1082" i="10"/>
  <c r="M1083" i="10"/>
  <c r="R1083" i="10"/>
  <c r="Q1083" i="10"/>
  <c r="S1083" i="10"/>
  <c r="U1083" i="10"/>
  <c r="W1083" i="10" s="1"/>
  <c r="V1083" i="10"/>
  <c r="X1083" i="10"/>
  <c r="Y1083" i="10"/>
  <c r="Z1083" i="10" s="1"/>
  <c r="AD1083" i="10"/>
  <c r="AE1083" i="10" s="1"/>
  <c r="AI1083" i="10"/>
  <c r="AK1083" i="10"/>
  <c r="M1084" i="10"/>
  <c r="R1084" i="10"/>
  <c r="Q1084" i="10"/>
  <c r="S1084" i="10"/>
  <c r="U1084" i="10"/>
  <c r="W1084" i="10" s="1"/>
  <c r="V1084" i="10"/>
  <c r="X1084" i="10"/>
  <c r="Y1084" i="10"/>
  <c r="Z1084" i="10"/>
  <c r="AD1084" i="10"/>
  <c r="AE1084" i="10" s="1"/>
  <c r="AI1084" i="10"/>
  <c r="AK1084" i="10"/>
  <c r="M1085" i="10"/>
  <c r="R1085" i="10"/>
  <c r="Q1085" i="10"/>
  <c r="S1085" i="10"/>
  <c r="U1085" i="10"/>
  <c r="W1085" i="10" s="1"/>
  <c r="V1085" i="10"/>
  <c r="X1085" i="10"/>
  <c r="Y1085" i="10"/>
  <c r="Z1085" i="10" s="1"/>
  <c r="AD1085" i="10"/>
  <c r="AE1085" i="10" s="1"/>
  <c r="AI1085" i="10"/>
  <c r="AK1085" i="10"/>
  <c r="M1086" i="10"/>
  <c r="R1086" i="10"/>
  <c r="Q1086" i="10"/>
  <c r="S1086" i="10"/>
  <c r="U1086" i="10"/>
  <c r="W1086" i="10" s="1"/>
  <c r="V1086" i="10"/>
  <c r="X1086" i="10"/>
  <c r="Y1086" i="10"/>
  <c r="Z1086" i="10" s="1"/>
  <c r="AD1086" i="10"/>
  <c r="AE1086" i="10" s="1"/>
  <c r="AI1086" i="10"/>
  <c r="AK1086" i="10"/>
  <c r="M1087" i="10"/>
  <c r="R1087" i="10"/>
  <c r="Q1087" i="10"/>
  <c r="S1087" i="10"/>
  <c r="U1087" i="10"/>
  <c r="W1087" i="10" s="1"/>
  <c r="V1087" i="10"/>
  <c r="X1087" i="10"/>
  <c r="Y1087" i="10"/>
  <c r="Z1087" i="10"/>
  <c r="AD1087" i="10"/>
  <c r="AE1087" i="10" s="1"/>
  <c r="AI1087" i="10"/>
  <c r="AK1087" i="10"/>
  <c r="M1088" i="10"/>
  <c r="R1088" i="10"/>
  <c r="Q1088" i="10"/>
  <c r="S1088" i="10"/>
  <c r="U1088" i="10"/>
  <c r="W1088" i="10" s="1"/>
  <c r="V1088" i="10"/>
  <c r="X1088" i="10"/>
  <c r="Y1088" i="10"/>
  <c r="Z1088" i="10" s="1"/>
  <c r="AD1088" i="10"/>
  <c r="AE1088" i="10" s="1"/>
  <c r="AI1088" i="10"/>
  <c r="AK1088" i="10"/>
  <c r="M1089" i="10"/>
  <c r="R1089" i="10"/>
  <c r="Q1089" i="10"/>
  <c r="S1089" i="10"/>
  <c r="U1089" i="10"/>
  <c r="W1089" i="10" s="1"/>
  <c r="V1089" i="10"/>
  <c r="X1089" i="10"/>
  <c r="Y1089" i="10"/>
  <c r="Z1089" i="10" s="1"/>
  <c r="AD1089" i="10"/>
  <c r="AE1089" i="10" s="1"/>
  <c r="AI1089" i="10"/>
  <c r="AK1089" i="10"/>
  <c r="M1090" i="10"/>
  <c r="R1090" i="10"/>
  <c r="Q1090" i="10"/>
  <c r="S1090" i="10"/>
  <c r="U1090" i="10"/>
  <c r="W1090" i="10" s="1"/>
  <c r="V1090" i="10"/>
  <c r="X1090" i="10"/>
  <c r="AD1090" i="10"/>
  <c r="AE1090" i="10" s="1"/>
  <c r="AI1090" i="10"/>
  <c r="AK1090" i="10"/>
  <c r="M1091" i="10"/>
  <c r="R1091" i="10"/>
  <c r="Q1091" i="10"/>
  <c r="S1091" i="10"/>
  <c r="U1091" i="10"/>
  <c r="W1091" i="10" s="1"/>
  <c r="V1091" i="10"/>
  <c r="X1091" i="10"/>
  <c r="AD1091" i="10"/>
  <c r="AE1091" i="10" s="1"/>
  <c r="AI1091" i="10"/>
  <c r="AK1091" i="10"/>
  <c r="M1092" i="10"/>
  <c r="R1092" i="10"/>
  <c r="Q1092" i="10"/>
  <c r="S1092" i="10"/>
  <c r="U1092" i="10"/>
  <c r="W1092" i="10" s="1"/>
  <c r="V1092" i="10"/>
  <c r="X1092" i="10"/>
  <c r="AD1092" i="10"/>
  <c r="AE1092" i="10" s="1"/>
  <c r="AI1092" i="10"/>
  <c r="AK1092" i="10"/>
  <c r="M1093" i="10"/>
  <c r="R1093" i="10"/>
  <c r="Q1093" i="10"/>
  <c r="S1093" i="10"/>
  <c r="U1093" i="10"/>
  <c r="W1093" i="10" s="1"/>
  <c r="V1093" i="10"/>
  <c r="X1093" i="10"/>
  <c r="AD1093" i="10"/>
  <c r="AE1093" i="10" s="1"/>
  <c r="AI1093" i="10"/>
  <c r="AK1093" i="10"/>
  <c r="M1094" i="10"/>
  <c r="R1094" i="10"/>
  <c r="Q1094" i="10"/>
  <c r="S1094" i="10"/>
  <c r="U1094" i="10"/>
  <c r="W1094" i="10" s="1"/>
  <c r="V1094" i="10"/>
  <c r="X1094" i="10"/>
  <c r="AD1094" i="10"/>
  <c r="AE1094" i="10" s="1"/>
  <c r="AI1094" i="10"/>
  <c r="AK1094" i="10"/>
  <c r="M1095" i="10"/>
  <c r="R1095" i="10"/>
  <c r="Q1095" i="10"/>
  <c r="S1095" i="10"/>
  <c r="U1095" i="10"/>
  <c r="W1095" i="10" s="1"/>
  <c r="V1095" i="10"/>
  <c r="X1095" i="10"/>
  <c r="AD1095" i="10"/>
  <c r="AE1095" i="10" s="1"/>
  <c r="AI1095" i="10"/>
  <c r="AK1095" i="10"/>
  <c r="M1096" i="10"/>
  <c r="R1096" i="10"/>
  <c r="Q1096" i="10"/>
  <c r="S1096" i="10"/>
  <c r="U1096" i="10"/>
  <c r="W1096" i="10" s="1"/>
  <c r="V1096" i="10"/>
  <c r="X1096" i="10"/>
  <c r="AD1096" i="10"/>
  <c r="AE1096" i="10" s="1"/>
  <c r="AI1096" i="10"/>
  <c r="AK1096" i="10"/>
  <c r="M1097" i="10"/>
  <c r="R1097" i="10"/>
  <c r="Q1097" i="10"/>
  <c r="S1097" i="10"/>
  <c r="U1097" i="10"/>
  <c r="W1097" i="10" s="1"/>
  <c r="V1097" i="10"/>
  <c r="X1097" i="10"/>
  <c r="AD1097" i="10"/>
  <c r="AE1097" i="10" s="1"/>
  <c r="AI1097" i="10"/>
  <c r="AK1097" i="10"/>
  <c r="M1098" i="10"/>
  <c r="R1098" i="10"/>
  <c r="Q1098" i="10"/>
  <c r="S1098" i="10"/>
  <c r="U1098" i="10"/>
  <c r="W1098" i="10" s="1"/>
  <c r="V1098" i="10"/>
  <c r="X1098" i="10"/>
  <c r="AD1098" i="10"/>
  <c r="AE1098" i="10" s="1"/>
  <c r="AI1098" i="10"/>
  <c r="AK1098" i="10"/>
  <c r="M1099" i="10"/>
  <c r="R1099" i="10"/>
  <c r="Q1099" i="10"/>
  <c r="S1099" i="10"/>
  <c r="U1099" i="10"/>
  <c r="W1099" i="10" s="1"/>
  <c r="V1099" i="10"/>
  <c r="X1099" i="10"/>
  <c r="AD1099" i="10"/>
  <c r="AE1099" i="10" s="1"/>
  <c r="AI1099" i="10"/>
  <c r="AK1099" i="10"/>
  <c r="M1100" i="10"/>
  <c r="R1100" i="10"/>
  <c r="Q1100" i="10"/>
  <c r="S1100" i="10"/>
  <c r="U1100" i="10"/>
  <c r="W1100" i="10" s="1"/>
  <c r="V1100" i="10"/>
  <c r="X1100" i="10"/>
  <c r="AD1100" i="10"/>
  <c r="AE1100" i="10" s="1"/>
  <c r="AI1100" i="10"/>
  <c r="AK1100" i="10"/>
  <c r="M1101" i="10"/>
  <c r="R1101" i="10"/>
  <c r="Q1101" i="10"/>
  <c r="S1101" i="10"/>
  <c r="U1101" i="10"/>
  <c r="W1101" i="10" s="1"/>
  <c r="V1101" i="10"/>
  <c r="X1101" i="10"/>
  <c r="AD1101" i="10"/>
  <c r="AE1101" i="10" s="1"/>
  <c r="AI1101" i="10"/>
  <c r="AK1101" i="10"/>
  <c r="M1102" i="10"/>
  <c r="R1102" i="10"/>
  <c r="Q1102" i="10"/>
  <c r="S1102" i="10"/>
  <c r="U1102" i="10"/>
  <c r="W1102" i="10" s="1"/>
  <c r="V1102" i="10"/>
  <c r="X1102" i="10"/>
  <c r="AD1102" i="10"/>
  <c r="AE1102" i="10" s="1"/>
  <c r="AI1102" i="10"/>
  <c r="AK1102" i="10"/>
  <c r="M1103" i="10"/>
  <c r="R1103" i="10"/>
  <c r="Q1103" i="10"/>
  <c r="S1103" i="10"/>
  <c r="U1103" i="10"/>
  <c r="W1103" i="10" s="1"/>
  <c r="V1103" i="10"/>
  <c r="X1103" i="10"/>
  <c r="AD1103" i="10"/>
  <c r="AE1103" i="10" s="1"/>
  <c r="AI1103" i="10"/>
  <c r="AK1103" i="10"/>
  <c r="M1104" i="10"/>
  <c r="R1104" i="10"/>
  <c r="Q1104" i="10"/>
  <c r="S1104" i="10"/>
  <c r="U1104" i="10"/>
  <c r="W1104" i="10" s="1"/>
  <c r="V1104" i="10"/>
  <c r="X1104" i="10"/>
  <c r="AD1104" i="10"/>
  <c r="AE1104" i="10" s="1"/>
  <c r="AI1104" i="10"/>
  <c r="AK1104" i="10"/>
  <c r="M1105" i="10"/>
  <c r="R1105" i="10"/>
  <c r="Q1105" i="10"/>
  <c r="S1105" i="10"/>
  <c r="U1105" i="10"/>
  <c r="W1105" i="10" s="1"/>
  <c r="V1105" i="10"/>
  <c r="X1105" i="10"/>
  <c r="AD1105" i="10"/>
  <c r="AE1105" i="10" s="1"/>
  <c r="AI1105" i="10"/>
  <c r="AK1105" i="10"/>
  <c r="M1106" i="10"/>
  <c r="R1106" i="10"/>
  <c r="Q1106" i="10"/>
  <c r="S1106" i="10"/>
  <c r="U1106" i="10"/>
  <c r="W1106" i="10" s="1"/>
  <c r="V1106" i="10"/>
  <c r="X1106" i="10"/>
  <c r="AD1106" i="10"/>
  <c r="AE1106" i="10" s="1"/>
  <c r="AI1106" i="10"/>
  <c r="AK1106" i="10"/>
  <c r="M1107" i="10"/>
  <c r="R1107" i="10"/>
  <c r="Q1107" i="10"/>
  <c r="S1107" i="10"/>
  <c r="U1107" i="10"/>
  <c r="W1107" i="10" s="1"/>
  <c r="V1107" i="10"/>
  <c r="X1107" i="10"/>
  <c r="AD1107" i="10"/>
  <c r="AE1107" i="10" s="1"/>
  <c r="AI1107" i="10"/>
  <c r="AK1107" i="10"/>
  <c r="M1108" i="10"/>
  <c r="R1108" i="10"/>
  <c r="Q1108" i="10"/>
  <c r="S1108" i="10"/>
  <c r="U1108" i="10"/>
  <c r="W1108" i="10" s="1"/>
  <c r="V1108" i="10"/>
  <c r="X1108" i="10"/>
  <c r="AD1108" i="10"/>
  <c r="AE1108" i="10" s="1"/>
  <c r="AI1108" i="10"/>
  <c r="AK1108" i="10"/>
  <c r="M1109" i="10"/>
  <c r="R1109" i="10"/>
  <c r="Q1109" i="10"/>
  <c r="S1109" i="10"/>
  <c r="U1109" i="10"/>
  <c r="W1109" i="10" s="1"/>
  <c r="V1109" i="10"/>
  <c r="X1109" i="10"/>
  <c r="AD1109" i="10"/>
  <c r="AE1109" i="10" s="1"/>
  <c r="AI1109" i="10"/>
  <c r="AK1109" i="10"/>
  <c r="M1110" i="10"/>
  <c r="R1110" i="10"/>
  <c r="Q1110" i="10"/>
  <c r="S1110" i="10"/>
  <c r="U1110" i="10"/>
  <c r="W1110" i="10" s="1"/>
  <c r="V1110" i="10"/>
  <c r="X1110" i="10"/>
  <c r="AD1110" i="10"/>
  <c r="AE1110" i="10" s="1"/>
  <c r="AI1110" i="10"/>
  <c r="AK1110" i="10"/>
  <c r="M1111" i="10"/>
  <c r="R1111" i="10"/>
  <c r="Q1111" i="10"/>
  <c r="S1111" i="10"/>
  <c r="U1111" i="10"/>
  <c r="W1111" i="10" s="1"/>
  <c r="V1111" i="10"/>
  <c r="X1111" i="10"/>
  <c r="AD1111" i="10"/>
  <c r="AE1111" i="10" s="1"/>
  <c r="AI1111" i="10"/>
  <c r="AK1111" i="10"/>
  <c r="M1112" i="10"/>
  <c r="R1112" i="10"/>
  <c r="Q1112" i="10"/>
  <c r="S1112" i="10"/>
  <c r="U1112" i="10"/>
  <c r="W1112" i="10" s="1"/>
  <c r="V1112" i="10"/>
  <c r="X1112" i="10"/>
  <c r="AD1112" i="10"/>
  <c r="AE1112" i="10" s="1"/>
  <c r="AI1112" i="10"/>
  <c r="AK1112" i="10"/>
  <c r="M1113" i="10"/>
  <c r="R1113" i="10"/>
  <c r="Q1113" i="10"/>
  <c r="S1113" i="10"/>
  <c r="U1113" i="10"/>
  <c r="W1113" i="10" s="1"/>
  <c r="V1113" i="10"/>
  <c r="X1113" i="10"/>
  <c r="AD1113" i="10"/>
  <c r="AE1113" i="10" s="1"/>
  <c r="AI1113" i="10"/>
  <c r="AK1113" i="10"/>
  <c r="M1114" i="10"/>
  <c r="R1114" i="10"/>
  <c r="Q1114" i="10"/>
  <c r="S1114" i="10"/>
  <c r="U1114" i="10"/>
  <c r="W1114" i="10" s="1"/>
  <c r="V1114" i="10"/>
  <c r="X1114" i="10"/>
  <c r="AD1114" i="10"/>
  <c r="AE1114" i="10" s="1"/>
  <c r="AI1114" i="10"/>
  <c r="AK1114" i="10"/>
  <c r="M1115" i="10"/>
  <c r="Q1115" i="10"/>
  <c r="R1115" i="10"/>
  <c r="S1115" i="10"/>
  <c r="U1115" i="10"/>
  <c r="V1115" i="10"/>
  <c r="W1115" i="10"/>
  <c r="X1115" i="10"/>
  <c r="Y1115" i="10"/>
  <c r="Z1115" i="10" s="1"/>
  <c r="AD1115" i="10"/>
  <c r="AE1115" i="10" s="1"/>
  <c r="AI1115" i="10"/>
  <c r="AK1115" i="10"/>
  <c r="M1116" i="10"/>
  <c r="R1116" i="10"/>
  <c r="Q1116" i="10"/>
  <c r="S1116" i="10"/>
  <c r="U1116" i="10"/>
  <c r="V1116" i="10"/>
  <c r="W1116" i="10"/>
  <c r="X1116" i="10"/>
  <c r="Y1116" i="10"/>
  <c r="Z1116" i="10" s="1"/>
  <c r="AD1116" i="10"/>
  <c r="AE1116" i="10" s="1"/>
  <c r="AI1116" i="10"/>
  <c r="AK1116" i="10"/>
  <c r="M1117" i="10"/>
  <c r="R1117" i="10"/>
  <c r="Q1117" i="10"/>
  <c r="S1117" i="10"/>
  <c r="U1117" i="10"/>
  <c r="V1117" i="10"/>
  <c r="W1117" i="10"/>
  <c r="X1117" i="10"/>
  <c r="Y1117" i="10"/>
  <c r="Z1117" i="10" s="1"/>
  <c r="AD1117" i="10"/>
  <c r="AE1117" i="10" s="1"/>
  <c r="AI1117" i="10"/>
  <c r="AK1117" i="10"/>
  <c r="M1118" i="10"/>
  <c r="Q1118" i="10"/>
  <c r="R1118" i="10"/>
  <c r="S1118" i="10"/>
  <c r="U1118" i="10"/>
  <c r="V1118" i="10"/>
  <c r="W1118" i="10"/>
  <c r="X1118" i="10"/>
  <c r="Y1118" i="10"/>
  <c r="Z1118" i="10" s="1"/>
  <c r="AD1118" i="10"/>
  <c r="AE1118" i="10" s="1"/>
  <c r="AI1118" i="10"/>
  <c r="AK1118" i="10"/>
  <c r="M1119" i="10"/>
  <c r="Q1119" i="10"/>
  <c r="R1119" i="10"/>
  <c r="S1119" i="10"/>
  <c r="U1119" i="10"/>
  <c r="V1119" i="10"/>
  <c r="W1119" i="10"/>
  <c r="X1119" i="10"/>
  <c r="Y1119" i="10"/>
  <c r="Z1119" i="10"/>
  <c r="AD1119" i="10"/>
  <c r="AE1119" i="10" s="1"/>
  <c r="AI1119" i="10"/>
  <c r="AK1119" i="10"/>
  <c r="M1120" i="10"/>
  <c r="R1120" i="10"/>
  <c r="Q1120" i="10"/>
  <c r="S1120" i="10"/>
  <c r="U1120" i="10"/>
  <c r="V1120" i="10"/>
  <c r="W1120" i="10"/>
  <c r="X1120" i="10"/>
  <c r="Y1120" i="10"/>
  <c r="Z1120" i="10" s="1"/>
  <c r="AD1120" i="10"/>
  <c r="AE1120" i="10" s="1"/>
  <c r="AI1120" i="10"/>
  <c r="AK1120" i="10"/>
  <c r="M1121" i="10"/>
  <c r="R1121" i="10"/>
  <c r="Q1121" i="10"/>
  <c r="S1121" i="10"/>
  <c r="U1121" i="10"/>
  <c r="V1121" i="10"/>
  <c r="W1121" i="10"/>
  <c r="X1121" i="10"/>
  <c r="Y1121" i="10"/>
  <c r="Z1121" i="10" s="1"/>
  <c r="AD1121" i="10"/>
  <c r="AE1121" i="10" s="1"/>
  <c r="AI1121" i="10"/>
  <c r="AK1121" i="10"/>
  <c r="M1122" i="10"/>
  <c r="Q1122" i="10"/>
  <c r="R1122" i="10"/>
  <c r="S1122" i="10"/>
  <c r="U1122" i="10"/>
  <c r="V1122" i="10"/>
  <c r="W1122" i="10"/>
  <c r="X1122" i="10"/>
  <c r="Y1122" i="10"/>
  <c r="Z1122" i="10"/>
  <c r="AD1122" i="10"/>
  <c r="AE1122" i="10" s="1"/>
  <c r="AI1122" i="10"/>
  <c r="AK1122" i="10"/>
  <c r="M1123" i="10"/>
  <c r="Q1123" i="10"/>
  <c r="R1123" i="10"/>
  <c r="S1123" i="10"/>
  <c r="U1123" i="10"/>
  <c r="V1123" i="10"/>
  <c r="W1123" i="10"/>
  <c r="X1123" i="10"/>
  <c r="Y1123" i="10"/>
  <c r="Z1123" i="10" s="1"/>
  <c r="AD1123" i="10"/>
  <c r="AE1123" i="10" s="1"/>
  <c r="AI1123" i="10"/>
  <c r="AK1123" i="10"/>
  <c r="M1124" i="10"/>
  <c r="R1124" i="10"/>
  <c r="Q1124" i="10"/>
  <c r="S1124" i="10"/>
  <c r="U1124" i="10"/>
  <c r="V1124" i="10"/>
  <c r="W1124" i="10"/>
  <c r="X1124" i="10"/>
  <c r="Y1124" i="10"/>
  <c r="Z1124" i="10" s="1"/>
  <c r="AD1124" i="10"/>
  <c r="AE1124" i="10" s="1"/>
  <c r="AI1124" i="10"/>
  <c r="AK1124" i="10"/>
  <c r="M1125" i="10"/>
  <c r="R1125" i="10"/>
  <c r="Q1125" i="10"/>
  <c r="S1125" i="10"/>
  <c r="U1125" i="10"/>
  <c r="V1125" i="10"/>
  <c r="W1125" i="10"/>
  <c r="X1125" i="10"/>
  <c r="Y1125" i="10"/>
  <c r="Z1125" i="10" s="1"/>
  <c r="AD1125" i="10"/>
  <c r="AE1125" i="10" s="1"/>
  <c r="AI1125" i="10"/>
  <c r="AK1125" i="10"/>
  <c r="M1126" i="10"/>
  <c r="Q1126" i="10"/>
  <c r="R1126" i="10"/>
  <c r="S1126" i="10"/>
  <c r="U1126" i="10"/>
  <c r="V1126" i="10"/>
  <c r="W1126" i="10"/>
  <c r="X1126" i="10"/>
  <c r="Y1126" i="10"/>
  <c r="Z1126" i="10" s="1"/>
  <c r="AD1126" i="10"/>
  <c r="AE1126" i="10" s="1"/>
  <c r="AI1126" i="10"/>
  <c r="AK1126" i="10"/>
  <c r="M1127" i="10"/>
  <c r="Q1127" i="10"/>
  <c r="R1127" i="10"/>
  <c r="S1127" i="10"/>
  <c r="U1127" i="10"/>
  <c r="V1127" i="10"/>
  <c r="W1127" i="10"/>
  <c r="X1127" i="10"/>
  <c r="Y1127" i="10"/>
  <c r="Z1127" i="10"/>
  <c r="AD1127" i="10"/>
  <c r="AE1127" i="10" s="1"/>
  <c r="AI1127" i="10"/>
  <c r="AK1127" i="10"/>
  <c r="M1128" i="10"/>
  <c r="R1128" i="10"/>
  <c r="Q1128" i="10"/>
  <c r="S1128" i="10"/>
  <c r="U1128" i="10"/>
  <c r="V1128" i="10"/>
  <c r="W1128" i="10"/>
  <c r="X1128" i="10"/>
  <c r="Y1128" i="10"/>
  <c r="Z1128" i="10" s="1"/>
  <c r="AD1128" i="10"/>
  <c r="AE1128" i="10" s="1"/>
  <c r="AI1128" i="10"/>
  <c r="AK1128" i="10"/>
  <c r="M1129" i="10"/>
  <c r="R1129" i="10"/>
  <c r="Q1129" i="10"/>
  <c r="S1129" i="10"/>
  <c r="U1129" i="10"/>
  <c r="V1129" i="10"/>
  <c r="W1129" i="10"/>
  <c r="X1129" i="10"/>
  <c r="Y1129" i="10"/>
  <c r="Z1129" i="10" s="1"/>
  <c r="AD1129" i="10"/>
  <c r="AE1129" i="10" s="1"/>
  <c r="AI1129" i="10"/>
  <c r="AK1129" i="10"/>
  <c r="M1130" i="10"/>
  <c r="R1130" i="10"/>
  <c r="Q1130" i="10"/>
  <c r="S1130" i="10"/>
  <c r="U1130" i="10"/>
  <c r="V1130" i="10"/>
  <c r="W1130" i="10"/>
  <c r="X1130" i="10"/>
  <c r="Y1130" i="10"/>
  <c r="Z1130" i="10"/>
  <c r="AD1130" i="10"/>
  <c r="AE1130" i="10" s="1"/>
  <c r="AI1130" i="10"/>
  <c r="AK1130" i="10"/>
  <c r="M1131" i="10"/>
  <c r="Q1131" i="10"/>
  <c r="R1131" i="10"/>
  <c r="S1131" i="10"/>
  <c r="U1131" i="10"/>
  <c r="V1131" i="10"/>
  <c r="W1131" i="10"/>
  <c r="X1131" i="10"/>
  <c r="Y1131" i="10"/>
  <c r="Z1131" i="10" s="1"/>
  <c r="AD1131" i="10"/>
  <c r="AE1131" i="10" s="1"/>
  <c r="AI1131" i="10"/>
  <c r="AK1131" i="10"/>
  <c r="M1132" i="10"/>
  <c r="Q1132" i="10"/>
  <c r="R1132" i="10"/>
  <c r="S1132" i="10"/>
  <c r="U1132" i="10"/>
  <c r="V1132" i="10"/>
  <c r="W1132" i="10"/>
  <c r="X1132" i="10"/>
  <c r="Y1132" i="10"/>
  <c r="Z1132" i="10" s="1"/>
  <c r="AD1132" i="10"/>
  <c r="AE1132" i="10" s="1"/>
  <c r="AI1132" i="10"/>
  <c r="AK1132" i="10"/>
  <c r="M1133" i="10"/>
  <c r="R1133" i="10"/>
  <c r="Q1133" i="10"/>
  <c r="S1133" i="10"/>
  <c r="U1133" i="10"/>
  <c r="V1133" i="10"/>
  <c r="W1133" i="10"/>
  <c r="X1133" i="10"/>
  <c r="Y1133" i="10"/>
  <c r="Z1133" i="10" s="1"/>
  <c r="AD1133" i="10"/>
  <c r="AE1133" i="10" s="1"/>
  <c r="AI1133" i="10"/>
  <c r="AK1133" i="10"/>
  <c r="M1134" i="10"/>
  <c r="Q1134" i="10"/>
  <c r="R1134" i="10"/>
  <c r="S1134" i="10"/>
  <c r="U1134" i="10"/>
  <c r="V1134" i="10"/>
  <c r="W1134" i="10"/>
  <c r="X1134" i="10"/>
  <c r="Y1134" i="10"/>
  <c r="Z1134" i="10" s="1"/>
  <c r="AD1134" i="10"/>
  <c r="AE1134" i="10" s="1"/>
  <c r="AI1134" i="10"/>
  <c r="AK1134" i="10"/>
  <c r="M1135" i="10"/>
  <c r="Q1135" i="10"/>
  <c r="R1135" i="10"/>
  <c r="S1135" i="10"/>
  <c r="U1135" i="10"/>
  <c r="V1135" i="10"/>
  <c r="W1135" i="10"/>
  <c r="X1135" i="10"/>
  <c r="Y1135" i="10"/>
  <c r="Z1135" i="10"/>
  <c r="AD1135" i="10"/>
  <c r="AE1135" i="10" s="1"/>
  <c r="AI1135" i="10"/>
  <c r="AK1135" i="10"/>
  <c r="M1136" i="10"/>
  <c r="R1136" i="10"/>
  <c r="Q1136" i="10"/>
  <c r="S1136" i="10"/>
  <c r="U1136" i="10"/>
  <c r="V1136" i="10"/>
  <c r="W1136" i="10"/>
  <c r="X1136" i="10"/>
  <c r="Y1136" i="10"/>
  <c r="Z1136" i="10" s="1"/>
  <c r="AD1136" i="10"/>
  <c r="AE1136" i="10" s="1"/>
  <c r="AI1136" i="10"/>
  <c r="AK1136" i="10"/>
  <c r="M1137" i="10"/>
  <c r="R1137" i="10"/>
  <c r="Q1137" i="10"/>
  <c r="S1137" i="10"/>
  <c r="U1137" i="10"/>
  <c r="V1137" i="10"/>
  <c r="W1137" i="10"/>
  <c r="X1137" i="10"/>
  <c r="Y1137" i="10"/>
  <c r="Z1137" i="10" s="1"/>
  <c r="AD1137" i="10"/>
  <c r="AE1137" i="10" s="1"/>
  <c r="AI1137" i="10"/>
  <c r="AK1137" i="10"/>
  <c r="M1138" i="10"/>
  <c r="R1138" i="10"/>
  <c r="Q1138" i="10"/>
  <c r="S1138" i="10"/>
  <c r="U1138" i="10"/>
  <c r="V1138" i="10"/>
  <c r="W1138" i="10"/>
  <c r="X1138" i="10"/>
  <c r="Y1138" i="10"/>
  <c r="Z1138" i="10"/>
  <c r="AD1138" i="10"/>
  <c r="AE1138" i="10" s="1"/>
  <c r="AI1138" i="10"/>
  <c r="AK1138" i="10"/>
  <c r="M1139" i="10"/>
  <c r="Q1139" i="10"/>
  <c r="R1139" i="10"/>
  <c r="S1139" i="10"/>
  <c r="U1139" i="10"/>
  <c r="V1139" i="10"/>
  <c r="W1139" i="10"/>
  <c r="X1139" i="10"/>
  <c r="Y1139" i="10"/>
  <c r="Z1139" i="10" s="1"/>
  <c r="AD1139" i="10"/>
  <c r="AE1139" i="10" s="1"/>
  <c r="AI1139" i="10"/>
  <c r="AK1139" i="10"/>
  <c r="M1140" i="10"/>
  <c r="Q1140" i="10"/>
  <c r="R1140" i="10"/>
  <c r="S1140" i="10"/>
  <c r="U1140" i="10"/>
  <c r="V1140" i="10"/>
  <c r="W1140" i="10"/>
  <c r="X1140" i="10"/>
  <c r="Y1140" i="10"/>
  <c r="Z1140" i="10" s="1"/>
  <c r="AD1140" i="10"/>
  <c r="AE1140" i="10" s="1"/>
  <c r="AI1140" i="10"/>
  <c r="AK1140" i="10"/>
  <c r="M1141" i="10"/>
  <c r="R1141" i="10"/>
  <c r="Q1141" i="10"/>
  <c r="S1141" i="10"/>
  <c r="U1141" i="10"/>
  <c r="V1141" i="10"/>
  <c r="W1141" i="10"/>
  <c r="X1141" i="10"/>
  <c r="Y1141" i="10"/>
  <c r="Z1141" i="10" s="1"/>
  <c r="AD1141" i="10"/>
  <c r="AE1141" i="10" s="1"/>
  <c r="AI1141" i="10"/>
  <c r="AK1141" i="10"/>
  <c r="M1142" i="10"/>
  <c r="Q1142" i="10"/>
  <c r="R1142" i="10"/>
  <c r="S1142" i="10"/>
  <c r="U1142" i="10"/>
  <c r="V1142" i="10"/>
  <c r="W1142" i="10"/>
  <c r="X1142" i="10"/>
  <c r="Y1142" i="10"/>
  <c r="Z1142" i="10" s="1"/>
  <c r="AD1142" i="10"/>
  <c r="AE1142" i="10" s="1"/>
  <c r="AI1142" i="10"/>
  <c r="AK1142" i="10"/>
  <c r="M1143" i="10"/>
  <c r="Q1143" i="10"/>
  <c r="R1143" i="10"/>
  <c r="S1143" i="10"/>
  <c r="U1143" i="10"/>
  <c r="V1143" i="10"/>
  <c r="W1143" i="10"/>
  <c r="X1143" i="10"/>
  <c r="Y1143" i="10"/>
  <c r="Z1143" i="10"/>
  <c r="AD1143" i="10"/>
  <c r="AE1143" i="10" s="1"/>
  <c r="AI1143" i="10"/>
  <c r="AK1143" i="10"/>
  <c r="M1144" i="10"/>
  <c r="R1144" i="10"/>
  <c r="Q1144" i="10"/>
  <c r="S1144" i="10"/>
  <c r="U1144" i="10"/>
  <c r="V1144" i="10"/>
  <c r="W1144" i="10"/>
  <c r="X1144" i="10"/>
  <c r="Y1144" i="10"/>
  <c r="Z1144" i="10" s="1"/>
  <c r="AD1144" i="10"/>
  <c r="AE1144" i="10" s="1"/>
  <c r="AI1144" i="10"/>
  <c r="AK1144" i="10"/>
  <c r="M1145" i="10"/>
  <c r="R1145" i="10"/>
  <c r="Q1145" i="10"/>
  <c r="S1145" i="10"/>
  <c r="U1145" i="10"/>
  <c r="V1145" i="10"/>
  <c r="W1145" i="10"/>
  <c r="X1145" i="10"/>
  <c r="Y1145" i="10"/>
  <c r="Z1145" i="10" s="1"/>
  <c r="AD1145" i="10"/>
  <c r="AE1145" i="10" s="1"/>
  <c r="AI1145" i="10"/>
  <c r="AK1145" i="10"/>
  <c r="AK10" i="10"/>
  <c r="AI10" i="10"/>
  <c r="AD10" i="10"/>
  <c r="AE10" i="10" s="1"/>
  <c r="X10" i="10"/>
  <c r="W10" i="10"/>
  <c r="V10" i="10"/>
  <c r="U10" i="10"/>
  <c r="Y10" i="10" s="1"/>
  <c r="Z10" i="10" s="1"/>
  <c r="S10" i="10"/>
  <c r="Q10" i="10"/>
  <c r="R10" i="10"/>
  <c r="M10" i="10"/>
  <c r="R9" i="10"/>
  <c r="X9" i="10" s="1"/>
  <c r="AI9" i="10"/>
  <c r="AD9" i="10"/>
  <c r="AE9" i="10" s="1"/>
  <c r="V9" i="10"/>
  <c r="U9" i="10"/>
  <c r="S9" i="10"/>
  <c r="M9" i="10"/>
  <c r="S8" i="10" l="1"/>
  <c r="AK9" i="10"/>
  <c r="W957" i="10"/>
  <c r="Y957" i="10"/>
  <c r="Z957" i="10" s="1"/>
  <c r="W949" i="10"/>
  <c r="Y949" i="10"/>
  <c r="Z949" i="10" s="1"/>
  <c r="W933" i="10"/>
  <c r="Y933" i="10"/>
  <c r="Z933" i="10" s="1"/>
  <c r="W925" i="10"/>
  <c r="Y925" i="10"/>
  <c r="Z925" i="10" s="1"/>
  <c r="W901" i="10"/>
  <c r="Y901" i="10"/>
  <c r="Z901" i="10" s="1"/>
  <c r="W885" i="10"/>
  <c r="Y885" i="10"/>
  <c r="Z885" i="10" s="1"/>
  <c r="W853" i="10"/>
  <c r="Y853" i="10"/>
  <c r="Z853" i="10" s="1"/>
  <c r="W837" i="10"/>
  <c r="Y837" i="10"/>
  <c r="Z837" i="10" s="1"/>
  <c r="W829" i="10"/>
  <c r="Y829" i="10"/>
  <c r="Z829" i="10" s="1"/>
  <c r="W821" i="10"/>
  <c r="Y821" i="10"/>
  <c r="Z821" i="10" s="1"/>
  <c r="W805" i="10"/>
  <c r="Y805" i="10"/>
  <c r="Z805" i="10" s="1"/>
  <c r="W797" i="10"/>
  <c r="Y797" i="10"/>
  <c r="Z797" i="10" s="1"/>
  <c r="W781" i="10"/>
  <c r="Y781" i="10"/>
  <c r="Z781" i="10" s="1"/>
  <c r="W765" i="10"/>
  <c r="Y765" i="10"/>
  <c r="Z765" i="10" s="1"/>
  <c r="W741" i="10"/>
  <c r="Y741" i="10"/>
  <c r="Z741" i="10" s="1"/>
  <c r="W725" i="10"/>
  <c r="Y725" i="10"/>
  <c r="Z725" i="10" s="1"/>
  <c r="W717" i="10"/>
  <c r="Y717" i="10"/>
  <c r="Z717" i="10" s="1"/>
  <c r="W626" i="10"/>
  <c r="Y626" i="10"/>
  <c r="Z626" i="10" s="1"/>
  <c r="W594" i="10"/>
  <c r="Y594" i="10"/>
  <c r="Z594" i="10" s="1"/>
  <c r="W472" i="10"/>
  <c r="Y472" i="10"/>
  <c r="Z472" i="10" s="1"/>
  <c r="W432" i="10"/>
  <c r="Y432" i="10"/>
  <c r="Z432" i="10" s="1"/>
  <c r="W180" i="10"/>
  <c r="Y180" i="10"/>
  <c r="Z180" i="10" s="1"/>
  <c r="Y1113" i="10"/>
  <c r="Z1113" i="10" s="1"/>
  <c r="Y1111" i="10"/>
  <c r="Z1111" i="10" s="1"/>
  <c r="Y1109" i="10"/>
  <c r="Z1109" i="10" s="1"/>
  <c r="Y1107" i="10"/>
  <c r="Z1107" i="10" s="1"/>
  <c r="Y1105" i="10"/>
  <c r="Z1105" i="10" s="1"/>
  <c r="Y1103" i="10"/>
  <c r="Z1103" i="10" s="1"/>
  <c r="Y1101" i="10"/>
  <c r="Z1101" i="10" s="1"/>
  <c r="Y1099" i="10"/>
  <c r="Z1099" i="10" s="1"/>
  <c r="Y1097" i="10"/>
  <c r="Z1097" i="10" s="1"/>
  <c r="Y1095" i="10"/>
  <c r="Z1095" i="10" s="1"/>
  <c r="Y1093" i="10"/>
  <c r="Z1093" i="10" s="1"/>
  <c r="Y1091" i="10"/>
  <c r="Z1091" i="10" s="1"/>
  <c r="Y1003" i="10"/>
  <c r="Z1003" i="10" s="1"/>
  <c r="W709" i="10"/>
  <c r="Y709" i="10"/>
  <c r="Z709" i="10" s="1"/>
  <c r="W965" i="10"/>
  <c r="Y965" i="10"/>
  <c r="Z965" i="10" s="1"/>
  <c r="W941" i="10"/>
  <c r="Y941" i="10"/>
  <c r="Z941" i="10" s="1"/>
  <c r="W909" i="10"/>
  <c r="Y909" i="10"/>
  <c r="Z909" i="10" s="1"/>
  <c r="W893" i="10"/>
  <c r="Y893" i="10"/>
  <c r="Z893" i="10" s="1"/>
  <c r="W877" i="10"/>
  <c r="Y877" i="10"/>
  <c r="Z877" i="10" s="1"/>
  <c r="W869" i="10"/>
  <c r="Y869" i="10"/>
  <c r="Z869" i="10" s="1"/>
  <c r="W845" i="10"/>
  <c r="Y845" i="10"/>
  <c r="Z845" i="10" s="1"/>
  <c r="W813" i="10"/>
  <c r="Y813" i="10"/>
  <c r="Z813" i="10" s="1"/>
  <c r="W773" i="10"/>
  <c r="Y773" i="10"/>
  <c r="Z773" i="10" s="1"/>
  <c r="W749" i="10"/>
  <c r="Y749" i="10"/>
  <c r="Z749" i="10" s="1"/>
  <c r="W642" i="10"/>
  <c r="Y642" i="10"/>
  <c r="Z642" i="10" s="1"/>
  <c r="W634" i="10"/>
  <c r="Y634" i="10"/>
  <c r="Z634" i="10" s="1"/>
  <c r="W610" i="10"/>
  <c r="Y610" i="10"/>
  <c r="Z610" i="10" s="1"/>
  <c r="W602" i="10"/>
  <c r="Y602" i="10"/>
  <c r="Z602" i="10" s="1"/>
  <c r="W586" i="10"/>
  <c r="Y586" i="10"/>
  <c r="Z586" i="10" s="1"/>
  <c r="W488" i="10"/>
  <c r="Y488" i="10"/>
  <c r="Z488" i="10" s="1"/>
  <c r="W997" i="10"/>
  <c r="Y997" i="10"/>
  <c r="Z997" i="10" s="1"/>
  <c r="W993" i="10"/>
  <c r="Y993" i="10"/>
  <c r="Z993" i="10" s="1"/>
  <c r="W989" i="10"/>
  <c r="Y989" i="10"/>
  <c r="Z989" i="10" s="1"/>
  <c r="W985" i="10"/>
  <c r="Y985" i="10"/>
  <c r="Z985" i="10" s="1"/>
  <c r="W981" i="10"/>
  <c r="Y981" i="10"/>
  <c r="Z981" i="10" s="1"/>
  <c r="W977" i="10"/>
  <c r="Y977" i="10"/>
  <c r="Z977" i="10" s="1"/>
  <c r="W973" i="10"/>
  <c r="Y973" i="10"/>
  <c r="Z973" i="10" s="1"/>
  <c r="W969" i="10"/>
  <c r="Y969" i="10"/>
  <c r="Z969" i="10" s="1"/>
  <c r="W961" i="10"/>
  <c r="Y961" i="10"/>
  <c r="Z961" i="10" s="1"/>
  <c r="W953" i="10"/>
  <c r="Y953" i="10"/>
  <c r="Z953" i="10" s="1"/>
  <c r="W945" i="10"/>
  <c r="Y945" i="10"/>
  <c r="Z945" i="10" s="1"/>
  <c r="W937" i="10"/>
  <c r="Y937" i="10"/>
  <c r="Z937" i="10" s="1"/>
  <c r="W929" i="10"/>
  <c r="Y929" i="10"/>
  <c r="Z929" i="10" s="1"/>
  <c r="W921" i="10"/>
  <c r="Y921" i="10"/>
  <c r="Z921" i="10" s="1"/>
  <c r="W913" i="10"/>
  <c r="Y913" i="10"/>
  <c r="Z913" i="10" s="1"/>
  <c r="W905" i="10"/>
  <c r="Y905" i="10"/>
  <c r="Z905" i="10" s="1"/>
  <c r="W897" i="10"/>
  <c r="Y897" i="10"/>
  <c r="Z897" i="10" s="1"/>
  <c r="W889" i="10"/>
  <c r="Y889" i="10"/>
  <c r="Z889" i="10" s="1"/>
  <c r="W881" i="10"/>
  <c r="Y881" i="10"/>
  <c r="Z881" i="10" s="1"/>
  <c r="W873" i="10"/>
  <c r="Y873" i="10"/>
  <c r="Z873" i="10" s="1"/>
  <c r="W865" i="10"/>
  <c r="Y865" i="10"/>
  <c r="Z865" i="10" s="1"/>
  <c r="W857" i="10"/>
  <c r="Y857" i="10"/>
  <c r="Z857" i="10" s="1"/>
  <c r="W849" i="10"/>
  <c r="Y849" i="10"/>
  <c r="Z849" i="10" s="1"/>
  <c r="W841" i="10"/>
  <c r="Y841" i="10"/>
  <c r="Z841" i="10" s="1"/>
  <c r="W833" i="10"/>
  <c r="Y833" i="10"/>
  <c r="Z833" i="10" s="1"/>
  <c r="W825" i="10"/>
  <c r="Y825" i="10"/>
  <c r="Z825" i="10" s="1"/>
  <c r="W817" i="10"/>
  <c r="Y817" i="10"/>
  <c r="Z817" i="10" s="1"/>
  <c r="W809" i="10"/>
  <c r="Y809" i="10"/>
  <c r="Z809" i="10" s="1"/>
  <c r="W801" i="10"/>
  <c r="Y801" i="10"/>
  <c r="Z801" i="10" s="1"/>
  <c r="W793" i="10"/>
  <c r="Y793" i="10"/>
  <c r="Z793" i="10" s="1"/>
  <c r="W785" i="10"/>
  <c r="Y785" i="10"/>
  <c r="Z785" i="10" s="1"/>
  <c r="W777" i="10"/>
  <c r="Y777" i="10"/>
  <c r="Z777" i="10" s="1"/>
  <c r="W769" i="10"/>
  <c r="Y769" i="10"/>
  <c r="Z769" i="10" s="1"/>
  <c r="W761" i="10"/>
  <c r="Y761" i="10"/>
  <c r="Z761" i="10" s="1"/>
  <c r="W753" i="10"/>
  <c r="Y753" i="10"/>
  <c r="Z753" i="10" s="1"/>
  <c r="W745" i="10"/>
  <c r="Y745" i="10"/>
  <c r="Z745" i="10" s="1"/>
  <c r="W737" i="10"/>
  <c r="Y737" i="10"/>
  <c r="Z737" i="10" s="1"/>
  <c r="W729" i="10"/>
  <c r="Y729" i="10"/>
  <c r="Z729" i="10" s="1"/>
  <c r="W721" i="10"/>
  <c r="Y721" i="10"/>
  <c r="Z721" i="10" s="1"/>
  <c r="W917" i="10"/>
  <c r="Y917" i="10"/>
  <c r="Z917" i="10" s="1"/>
  <c r="W861" i="10"/>
  <c r="Y861" i="10"/>
  <c r="Z861" i="10" s="1"/>
  <c r="W789" i="10"/>
  <c r="Y789" i="10"/>
  <c r="Z789" i="10" s="1"/>
  <c r="W757" i="10"/>
  <c r="Y757" i="10"/>
  <c r="Z757" i="10" s="1"/>
  <c r="W733" i="10"/>
  <c r="Y733" i="10"/>
  <c r="Z733" i="10" s="1"/>
  <c r="W666" i="10"/>
  <c r="Y666" i="10"/>
  <c r="Z666" i="10" s="1"/>
  <c r="W658" i="10"/>
  <c r="Y658" i="10"/>
  <c r="Z658" i="10" s="1"/>
  <c r="W650" i="10"/>
  <c r="Y650" i="10"/>
  <c r="Z650" i="10" s="1"/>
  <c r="W618" i="10"/>
  <c r="Y618" i="10"/>
  <c r="Z618" i="10" s="1"/>
  <c r="W578" i="10"/>
  <c r="Y578" i="10"/>
  <c r="Z578" i="10" s="1"/>
  <c r="W496" i="10"/>
  <c r="Y496" i="10"/>
  <c r="Z496" i="10" s="1"/>
  <c r="W480" i="10"/>
  <c r="Y480" i="10"/>
  <c r="Z480" i="10" s="1"/>
  <c r="W464" i="10"/>
  <c r="Y464" i="10"/>
  <c r="Z464" i="10" s="1"/>
  <c r="W448" i="10"/>
  <c r="Y448" i="10"/>
  <c r="Z448" i="10" s="1"/>
  <c r="Y1114" i="10"/>
  <c r="Z1114" i="10" s="1"/>
  <c r="Y1112" i="10"/>
  <c r="Z1112" i="10" s="1"/>
  <c r="Y1110" i="10"/>
  <c r="Z1110" i="10" s="1"/>
  <c r="Y1108" i="10"/>
  <c r="Z1108" i="10" s="1"/>
  <c r="Y1106" i="10"/>
  <c r="Z1106" i="10" s="1"/>
  <c r="Y1104" i="10"/>
  <c r="Z1104" i="10" s="1"/>
  <c r="Y1102" i="10"/>
  <c r="Z1102" i="10" s="1"/>
  <c r="Y1100" i="10"/>
  <c r="Z1100" i="10" s="1"/>
  <c r="Y1098" i="10"/>
  <c r="Z1098" i="10" s="1"/>
  <c r="Y1096" i="10"/>
  <c r="Z1096" i="10" s="1"/>
  <c r="Y1094" i="10"/>
  <c r="Z1094" i="10" s="1"/>
  <c r="Y1092" i="10"/>
  <c r="Z1092" i="10" s="1"/>
  <c r="Y1090" i="10"/>
  <c r="Z1090" i="10" s="1"/>
  <c r="W711" i="10"/>
  <c r="Y711" i="10"/>
  <c r="Z711" i="10" s="1"/>
  <c r="W702" i="10"/>
  <c r="Y702" i="10"/>
  <c r="Z702" i="10" s="1"/>
  <c r="W698" i="10"/>
  <c r="Y698" i="10"/>
  <c r="Z698" i="10" s="1"/>
  <c r="W694" i="10"/>
  <c r="Y694" i="10"/>
  <c r="Z694" i="10" s="1"/>
  <c r="W690" i="10"/>
  <c r="Y690" i="10"/>
  <c r="Z690" i="10" s="1"/>
  <c r="W686" i="10"/>
  <c r="Y686" i="10"/>
  <c r="Z686" i="10" s="1"/>
  <c r="W682" i="10"/>
  <c r="Y682" i="10"/>
  <c r="Z682" i="10" s="1"/>
  <c r="W678" i="10"/>
  <c r="Y678" i="10"/>
  <c r="Z678" i="10" s="1"/>
  <c r="W674" i="10"/>
  <c r="Y674" i="10"/>
  <c r="Z674" i="10" s="1"/>
  <c r="W713" i="10"/>
  <c r="Y713" i="10"/>
  <c r="Z713" i="10" s="1"/>
  <c r="W705" i="10"/>
  <c r="Y705" i="10"/>
  <c r="Z705" i="10" s="1"/>
  <c r="W670" i="10"/>
  <c r="Y670" i="10"/>
  <c r="Z670" i="10" s="1"/>
  <c r="W662" i="10"/>
  <c r="Y662" i="10"/>
  <c r="Z662" i="10" s="1"/>
  <c r="W654" i="10"/>
  <c r="Y654" i="10"/>
  <c r="Z654" i="10" s="1"/>
  <c r="W646" i="10"/>
  <c r="Y646" i="10"/>
  <c r="Z646" i="10" s="1"/>
  <c r="W638" i="10"/>
  <c r="Y638" i="10"/>
  <c r="Z638" i="10" s="1"/>
  <c r="W630" i="10"/>
  <c r="Y630" i="10"/>
  <c r="Z630" i="10" s="1"/>
  <c r="W622" i="10"/>
  <c r="Y622" i="10"/>
  <c r="Z622" i="10" s="1"/>
  <c r="W614" i="10"/>
  <c r="Y614" i="10"/>
  <c r="Z614" i="10" s="1"/>
  <c r="W606" i="10"/>
  <c r="Y606" i="10"/>
  <c r="Z606" i="10" s="1"/>
  <c r="W598" i="10"/>
  <c r="Y598" i="10"/>
  <c r="Z598" i="10" s="1"/>
  <c r="W590" i="10"/>
  <c r="Y590" i="10"/>
  <c r="Z590" i="10" s="1"/>
  <c r="W582" i="10"/>
  <c r="Y582" i="10"/>
  <c r="Z582" i="10" s="1"/>
  <c r="Y999" i="10"/>
  <c r="Z999" i="10" s="1"/>
  <c r="Y995" i="10"/>
  <c r="Z995" i="10" s="1"/>
  <c r="Y991" i="10"/>
  <c r="Z991" i="10" s="1"/>
  <c r="Y987" i="10"/>
  <c r="Z987" i="10" s="1"/>
  <c r="Y983" i="10"/>
  <c r="Z983" i="10" s="1"/>
  <c r="Y979" i="10"/>
  <c r="Z979" i="10" s="1"/>
  <c r="Y975" i="10"/>
  <c r="Z975" i="10" s="1"/>
  <c r="Y971" i="10"/>
  <c r="Z971" i="10" s="1"/>
  <c r="Y967" i="10"/>
  <c r="Z967" i="10" s="1"/>
  <c r="Y963" i="10"/>
  <c r="Z963" i="10" s="1"/>
  <c r="Y959" i="10"/>
  <c r="Z959" i="10" s="1"/>
  <c r="Y955" i="10"/>
  <c r="Z955" i="10" s="1"/>
  <c r="Y951" i="10"/>
  <c r="Z951" i="10" s="1"/>
  <c r="Y947" i="10"/>
  <c r="Z947" i="10" s="1"/>
  <c r="Y943" i="10"/>
  <c r="Z943" i="10" s="1"/>
  <c r="Y939" i="10"/>
  <c r="Z939" i="10" s="1"/>
  <c r="Y935" i="10"/>
  <c r="Z935" i="10" s="1"/>
  <c r="Y931" i="10"/>
  <c r="Z931" i="10" s="1"/>
  <c r="Y927" i="10"/>
  <c r="Z927" i="10" s="1"/>
  <c r="Y923" i="10"/>
  <c r="Z923" i="10" s="1"/>
  <c r="Y919" i="10"/>
  <c r="Z919" i="10" s="1"/>
  <c r="Y915" i="10"/>
  <c r="Z915" i="10" s="1"/>
  <c r="Y911" i="10"/>
  <c r="Z911" i="10" s="1"/>
  <c r="Y907" i="10"/>
  <c r="Z907" i="10" s="1"/>
  <c r="Y903" i="10"/>
  <c r="Z903" i="10" s="1"/>
  <c r="Y899" i="10"/>
  <c r="Z899" i="10" s="1"/>
  <c r="Y895" i="10"/>
  <c r="Z895" i="10" s="1"/>
  <c r="Y891" i="10"/>
  <c r="Z891" i="10" s="1"/>
  <c r="Y887" i="10"/>
  <c r="Z887" i="10" s="1"/>
  <c r="Y883" i="10"/>
  <c r="Z883" i="10" s="1"/>
  <c r="Y879" i="10"/>
  <c r="Z879" i="10" s="1"/>
  <c r="Y875" i="10"/>
  <c r="Z875" i="10" s="1"/>
  <c r="Y871" i="10"/>
  <c r="Z871" i="10" s="1"/>
  <c r="Y867" i="10"/>
  <c r="Z867" i="10" s="1"/>
  <c r="Y863" i="10"/>
  <c r="Z863" i="10" s="1"/>
  <c r="Y859" i="10"/>
  <c r="Z859" i="10" s="1"/>
  <c r="Y855" i="10"/>
  <c r="Z855" i="10" s="1"/>
  <c r="Y851" i="10"/>
  <c r="Z851" i="10" s="1"/>
  <c r="Y847" i="10"/>
  <c r="Z847" i="10" s="1"/>
  <c r="Y843" i="10"/>
  <c r="Z843" i="10" s="1"/>
  <c r="Y839" i="10"/>
  <c r="Z839" i="10" s="1"/>
  <c r="Y835" i="10"/>
  <c r="Z835" i="10" s="1"/>
  <c r="Y831" i="10"/>
  <c r="Z831" i="10" s="1"/>
  <c r="Y827" i="10"/>
  <c r="Z827" i="10" s="1"/>
  <c r="Y823" i="10"/>
  <c r="Z823" i="10" s="1"/>
  <c r="Y819" i="10"/>
  <c r="Z819" i="10" s="1"/>
  <c r="Y815" i="10"/>
  <c r="Z815" i="10" s="1"/>
  <c r="Y811" i="10"/>
  <c r="Z811" i="10" s="1"/>
  <c r="Y807" i="10"/>
  <c r="Z807" i="10" s="1"/>
  <c r="Y803" i="10"/>
  <c r="Z803" i="10" s="1"/>
  <c r="Y799" i="10"/>
  <c r="Z799" i="10" s="1"/>
  <c r="Y795" i="10"/>
  <c r="Z795" i="10" s="1"/>
  <c r="Y791" i="10"/>
  <c r="Z791" i="10" s="1"/>
  <c r="Y787" i="10"/>
  <c r="Z787" i="10" s="1"/>
  <c r="Y783" i="10"/>
  <c r="Z783" i="10" s="1"/>
  <c r="Y779" i="10"/>
  <c r="Z779" i="10" s="1"/>
  <c r="Y775" i="10"/>
  <c r="Z775" i="10" s="1"/>
  <c r="Y771" i="10"/>
  <c r="Z771" i="10" s="1"/>
  <c r="Y767" i="10"/>
  <c r="Z767" i="10" s="1"/>
  <c r="Y763" i="10"/>
  <c r="Z763" i="10" s="1"/>
  <c r="Y759" i="10"/>
  <c r="Z759" i="10" s="1"/>
  <c r="Y755" i="10"/>
  <c r="Z755" i="10" s="1"/>
  <c r="Y751" i="10"/>
  <c r="Z751" i="10" s="1"/>
  <c r="Y747" i="10"/>
  <c r="Z747" i="10" s="1"/>
  <c r="Y743" i="10"/>
  <c r="Z743" i="10" s="1"/>
  <c r="Y739" i="10"/>
  <c r="Z739" i="10" s="1"/>
  <c r="Y735" i="10"/>
  <c r="Z735" i="10" s="1"/>
  <c r="Y731" i="10"/>
  <c r="Z731" i="10" s="1"/>
  <c r="Y727" i="10"/>
  <c r="Z727" i="10" s="1"/>
  <c r="Y723" i="10"/>
  <c r="Z723" i="10" s="1"/>
  <c r="Y719" i="10"/>
  <c r="Z719" i="10" s="1"/>
  <c r="W715" i="10"/>
  <c r="Y715" i="10"/>
  <c r="Z715" i="10" s="1"/>
  <c r="W707" i="10"/>
  <c r="Y707" i="10"/>
  <c r="Z707" i="10" s="1"/>
  <c r="W460" i="10"/>
  <c r="Y460" i="10"/>
  <c r="Z460" i="10" s="1"/>
  <c r="W444" i="10"/>
  <c r="Y444" i="10"/>
  <c r="Z444" i="10" s="1"/>
  <c r="W492" i="10"/>
  <c r="Y492" i="10"/>
  <c r="Z492" i="10" s="1"/>
  <c r="W484" i="10"/>
  <c r="Y484" i="10"/>
  <c r="Z484" i="10" s="1"/>
  <c r="W476" i="10"/>
  <c r="Y476" i="10"/>
  <c r="Z476" i="10" s="1"/>
  <c r="W468" i="10"/>
  <c r="Y468" i="10"/>
  <c r="Z468" i="10" s="1"/>
  <c r="W456" i="10"/>
  <c r="Y456" i="10"/>
  <c r="Z456" i="10" s="1"/>
  <c r="W440" i="10"/>
  <c r="Y440" i="10"/>
  <c r="Z440" i="10" s="1"/>
  <c r="Y716" i="10"/>
  <c r="Z716" i="10" s="1"/>
  <c r="Y714" i="10"/>
  <c r="Z714" i="10" s="1"/>
  <c r="Y712" i="10"/>
  <c r="Z712" i="10" s="1"/>
  <c r="Y710" i="10"/>
  <c r="Z710" i="10" s="1"/>
  <c r="Y708" i="10"/>
  <c r="Z708" i="10" s="1"/>
  <c r="Y706" i="10"/>
  <c r="Z706" i="10" s="1"/>
  <c r="Y704" i="10"/>
  <c r="Z704" i="10" s="1"/>
  <c r="Y700" i="10"/>
  <c r="Z700" i="10" s="1"/>
  <c r="Y696" i="10"/>
  <c r="Z696" i="10" s="1"/>
  <c r="Y692" i="10"/>
  <c r="Z692" i="10" s="1"/>
  <c r="Y688" i="10"/>
  <c r="Z688" i="10" s="1"/>
  <c r="Y684" i="10"/>
  <c r="Z684" i="10" s="1"/>
  <c r="Y680" i="10"/>
  <c r="Z680" i="10" s="1"/>
  <c r="Y676" i="10"/>
  <c r="Z676" i="10" s="1"/>
  <c r="Y672" i="10"/>
  <c r="Z672" i="10" s="1"/>
  <c r="Y668" i="10"/>
  <c r="Z668" i="10" s="1"/>
  <c r="Y664" i="10"/>
  <c r="Z664" i="10" s="1"/>
  <c r="Y660" i="10"/>
  <c r="Z660" i="10" s="1"/>
  <c r="Y656" i="10"/>
  <c r="Z656" i="10" s="1"/>
  <c r="Y652" i="10"/>
  <c r="Z652" i="10" s="1"/>
  <c r="Y648" i="10"/>
  <c r="Z648" i="10" s="1"/>
  <c r="Y644" i="10"/>
  <c r="Z644" i="10" s="1"/>
  <c r="Y640" i="10"/>
  <c r="Z640" i="10" s="1"/>
  <c r="Y636" i="10"/>
  <c r="Z636" i="10" s="1"/>
  <c r="Y632" i="10"/>
  <c r="Z632" i="10" s="1"/>
  <c r="Y628" i="10"/>
  <c r="Z628" i="10" s="1"/>
  <c r="Y624" i="10"/>
  <c r="Z624" i="10" s="1"/>
  <c r="Y620" i="10"/>
  <c r="Z620" i="10" s="1"/>
  <c r="Y616" i="10"/>
  <c r="Z616" i="10" s="1"/>
  <c r="Y612" i="10"/>
  <c r="Z612" i="10" s="1"/>
  <c r="Y608" i="10"/>
  <c r="Z608" i="10" s="1"/>
  <c r="Y604" i="10"/>
  <c r="Z604" i="10" s="1"/>
  <c r="Y600" i="10"/>
  <c r="Z600" i="10" s="1"/>
  <c r="Y596" i="10"/>
  <c r="Z596" i="10" s="1"/>
  <c r="Y592" i="10"/>
  <c r="Z592" i="10" s="1"/>
  <c r="Y588" i="10"/>
  <c r="Z588" i="10" s="1"/>
  <c r="Y584" i="10"/>
  <c r="Z584" i="10" s="1"/>
  <c r="Y580" i="10"/>
  <c r="Z580" i="10" s="1"/>
  <c r="W452" i="10"/>
  <c r="Y452" i="10"/>
  <c r="Z452" i="10" s="1"/>
  <c r="W436" i="10"/>
  <c r="Y436" i="10"/>
  <c r="Z436" i="10" s="1"/>
  <c r="W415" i="10"/>
  <c r="Y415" i="10"/>
  <c r="Z415" i="10" s="1"/>
  <c r="W407" i="10"/>
  <c r="Y407" i="10"/>
  <c r="Z407" i="10" s="1"/>
  <c r="W399" i="10"/>
  <c r="Y399" i="10"/>
  <c r="Z399" i="10" s="1"/>
  <c r="W391" i="10"/>
  <c r="Y391" i="10"/>
  <c r="Z391" i="10" s="1"/>
  <c r="W383" i="10"/>
  <c r="Y383" i="10"/>
  <c r="Z383" i="10" s="1"/>
  <c r="W375" i="10"/>
  <c r="Y375" i="10"/>
  <c r="Z375" i="10" s="1"/>
  <c r="W367" i="10"/>
  <c r="Y367" i="10"/>
  <c r="Z367" i="10" s="1"/>
  <c r="W359" i="10"/>
  <c r="Y359" i="10"/>
  <c r="Z359" i="10" s="1"/>
  <c r="W351" i="10"/>
  <c r="Y351" i="10"/>
  <c r="Z351" i="10" s="1"/>
  <c r="Y499" i="10"/>
  <c r="Z499" i="10" s="1"/>
  <c r="Y495" i="10"/>
  <c r="Z495" i="10" s="1"/>
  <c r="Y491" i="10"/>
  <c r="Z491" i="10" s="1"/>
  <c r="Y487" i="10"/>
  <c r="Z487" i="10" s="1"/>
  <c r="Y483" i="10"/>
  <c r="Z483" i="10" s="1"/>
  <c r="Y479" i="10"/>
  <c r="Z479" i="10" s="1"/>
  <c r="Y475" i="10"/>
  <c r="Z475" i="10" s="1"/>
  <c r="Y471" i="10"/>
  <c r="Z471" i="10" s="1"/>
  <c r="Y467" i="10"/>
  <c r="Z467" i="10" s="1"/>
  <c r="Y463" i="10"/>
  <c r="Z463" i="10" s="1"/>
  <c r="Y459" i="10"/>
  <c r="Z459" i="10" s="1"/>
  <c r="Y455" i="10"/>
  <c r="Z455" i="10" s="1"/>
  <c r="Y451" i="10"/>
  <c r="Z451" i="10" s="1"/>
  <c r="Y447" i="10"/>
  <c r="Z447" i="10" s="1"/>
  <c r="Y443" i="10"/>
  <c r="Z443" i="10" s="1"/>
  <c r="Y439" i="10"/>
  <c r="Z439" i="10" s="1"/>
  <c r="Y435" i="10"/>
  <c r="Z435" i="10" s="1"/>
  <c r="Y462" i="10"/>
  <c r="Z462" i="10" s="1"/>
  <c r="Y458" i="10"/>
  <c r="Z458" i="10" s="1"/>
  <c r="Y454" i="10"/>
  <c r="Z454" i="10" s="1"/>
  <c r="Y450" i="10"/>
  <c r="Z450" i="10" s="1"/>
  <c r="Y446" i="10"/>
  <c r="Z446" i="10" s="1"/>
  <c r="Y442" i="10"/>
  <c r="Z442" i="10" s="1"/>
  <c r="Y438" i="10"/>
  <c r="Z438" i="10" s="1"/>
  <c r="Y434" i="10"/>
  <c r="Z434" i="10" s="1"/>
  <c r="W419" i="10"/>
  <c r="Y419" i="10"/>
  <c r="Z419" i="10" s="1"/>
  <c r="W411" i="10"/>
  <c r="Y411" i="10"/>
  <c r="Z411" i="10" s="1"/>
  <c r="W403" i="10"/>
  <c r="Y403" i="10"/>
  <c r="Z403" i="10" s="1"/>
  <c r="W395" i="10"/>
  <c r="Y395" i="10"/>
  <c r="Z395" i="10" s="1"/>
  <c r="W387" i="10"/>
  <c r="Y387" i="10"/>
  <c r="Z387" i="10" s="1"/>
  <c r="W379" i="10"/>
  <c r="Y379" i="10"/>
  <c r="Z379" i="10" s="1"/>
  <c r="W371" i="10"/>
  <c r="Y371" i="10"/>
  <c r="Z371" i="10" s="1"/>
  <c r="W363" i="10"/>
  <c r="Y363" i="10"/>
  <c r="Z363" i="10" s="1"/>
  <c r="W355" i="10"/>
  <c r="Y355" i="10"/>
  <c r="Z355" i="10" s="1"/>
  <c r="Y417" i="10"/>
  <c r="Z417" i="10" s="1"/>
  <c r="Y413" i="10"/>
  <c r="Z413" i="10" s="1"/>
  <c r="Y409" i="10"/>
  <c r="Z409" i="10" s="1"/>
  <c r="Y405" i="10"/>
  <c r="Z405" i="10" s="1"/>
  <c r="Y401" i="10"/>
  <c r="Z401" i="10" s="1"/>
  <c r="Y397" i="10"/>
  <c r="Z397" i="10" s="1"/>
  <c r="Y393" i="10"/>
  <c r="Z393" i="10" s="1"/>
  <c r="Y389" i="10"/>
  <c r="Z389" i="10" s="1"/>
  <c r="Y385" i="10"/>
  <c r="Z385" i="10" s="1"/>
  <c r="Y381" i="10"/>
  <c r="Z381" i="10" s="1"/>
  <c r="Y377" i="10"/>
  <c r="Z377" i="10" s="1"/>
  <c r="Y373" i="10"/>
  <c r="Z373" i="10" s="1"/>
  <c r="Y369" i="10"/>
  <c r="Z369" i="10" s="1"/>
  <c r="Y365" i="10"/>
  <c r="Z365" i="10" s="1"/>
  <c r="Y361" i="10"/>
  <c r="Z361" i="10" s="1"/>
  <c r="Y357" i="10"/>
  <c r="Z357" i="10" s="1"/>
  <c r="Y353" i="10"/>
  <c r="Z353" i="10" s="1"/>
  <c r="Y349" i="10"/>
  <c r="Z349" i="10" s="1"/>
  <c r="Y184" i="10"/>
  <c r="Z184" i="10" s="1"/>
  <c r="Y102" i="10"/>
  <c r="Z102" i="10" s="1"/>
  <c r="Y98" i="10"/>
  <c r="Z98" i="10" s="1"/>
  <c r="N2" i="10"/>
  <c r="W9" i="10"/>
  <c r="Y9" i="10" s="1"/>
  <c r="Z9" i="10" s="1"/>
  <c r="AA8" i="9"/>
  <c r="D8" i="9"/>
  <c r="V8" i="9"/>
  <c r="AI8" i="10"/>
  <c r="U8" i="10"/>
  <c r="O8" i="9" l="1"/>
  <c r="R8" i="10"/>
  <c r="D7" i="17"/>
  <c r="C8" i="17"/>
  <c r="D8" i="17"/>
  <c r="C9" i="17"/>
  <c r="D9" i="17"/>
  <c r="C10" i="17"/>
  <c r="D10" i="17"/>
  <c r="C11" i="17"/>
  <c r="D11" i="17"/>
  <c r="C12" i="17"/>
  <c r="D12" i="17"/>
  <c r="C13" i="17"/>
  <c r="D13" i="17"/>
  <c r="C14" i="17"/>
  <c r="D14" i="17"/>
  <c r="C15" i="17"/>
  <c r="D15" i="17"/>
  <c r="C16" i="17"/>
  <c r="D16" i="17"/>
  <c r="C17" i="17"/>
  <c r="D17" i="17"/>
  <c r="D6" i="17"/>
  <c r="H6" i="16"/>
  <c r="K6" i="16" s="1"/>
  <c r="E16" i="17" l="1"/>
  <c r="E14" i="17"/>
  <c r="E10" i="17"/>
  <c r="E8" i="17"/>
  <c r="E17" i="17"/>
  <c r="E13" i="17"/>
  <c r="E11" i="17"/>
  <c r="E9" i="17"/>
  <c r="E15" i="17"/>
  <c r="E12" i="17"/>
  <c r="U9" i="9" l="1"/>
  <c r="U8" i="9"/>
  <c r="T8" i="9"/>
  <c r="V8" i="10" l="1"/>
  <c r="X8" i="10" s="1"/>
  <c r="M8" i="10"/>
  <c r="W8" i="10"/>
  <c r="AD8" i="10" l="1"/>
  <c r="AE8" i="10" s="1"/>
  <c r="Z9" i="9" l="1"/>
  <c r="Z10" i="9"/>
  <c r="AK8" i="10"/>
  <c r="Z8" i="9"/>
  <c r="Y8" i="10" l="1"/>
  <c r="I9" i="9"/>
  <c r="J9" i="9"/>
  <c r="K9" i="9"/>
  <c r="L9" i="9"/>
  <c r="M9" i="9"/>
  <c r="M8" i="9"/>
  <c r="L8" i="9"/>
  <c r="K8" i="9"/>
  <c r="J8" i="9"/>
  <c r="Z8" i="10" l="1"/>
  <c r="W8" i="9"/>
  <c r="W9" i="9"/>
  <c r="C7" i="17" l="1"/>
  <c r="E7" i="17" s="1"/>
  <c r="X3" i="9"/>
  <c r="J2" i="9"/>
  <c r="X9" i="9"/>
  <c r="C6" i="17"/>
  <c r="E6" i="17" s="1"/>
  <c r="X8" i="9"/>
</calcChain>
</file>

<file path=xl/sharedStrings.xml><?xml version="1.0" encoding="utf-8"?>
<sst xmlns="http://schemas.openxmlformats.org/spreadsheetml/2006/main" count="324" uniqueCount="247">
  <si>
    <t>商品名</t>
    <rPh sb="0" eb="2">
      <t>ショウヒン</t>
    </rPh>
    <rPh sb="2" eb="3">
      <t>メイ</t>
    </rPh>
    <phoneticPr fontId="1"/>
  </si>
  <si>
    <t>予想販売価格</t>
    <rPh sb="0" eb="2">
      <t>ヨソウ</t>
    </rPh>
    <rPh sb="2" eb="4">
      <t>ハンバイ</t>
    </rPh>
    <rPh sb="4" eb="6">
      <t>カカク</t>
    </rPh>
    <phoneticPr fontId="1"/>
  </si>
  <si>
    <t>利益</t>
    <rPh sb="0" eb="2">
      <t>リエキ</t>
    </rPh>
    <phoneticPr fontId="1"/>
  </si>
  <si>
    <t>利益率</t>
    <rPh sb="0" eb="2">
      <t>リエキ</t>
    </rPh>
    <rPh sb="2" eb="3">
      <t>リツ</t>
    </rPh>
    <phoneticPr fontId="1"/>
  </si>
  <si>
    <t>eBay</t>
    <phoneticPr fontId="1"/>
  </si>
  <si>
    <t>auc-fun</t>
    <phoneticPr fontId="1"/>
  </si>
  <si>
    <t>販売価格</t>
    <rPh sb="0" eb="2">
      <t>ハンバイ</t>
    </rPh>
    <rPh sb="2" eb="4">
      <t>カカク</t>
    </rPh>
    <phoneticPr fontId="1"/>
  </si>
  <si>
    <t>売上金</t>
    <rPh sb="0" eb="2">
      <t>ウリアゲ</t>
    </rPh>
    <rPh sb="2" eb="3">
      <t>キン</t>
    </rPh>
    <phoneticPr fontId="1"/>
  </si>
  <si>
    <t>No</t>
    <phoneticPr fontId="1"/>
  </si>
  <si>
    <t>出品日</t>
    <rPh sb="0" eb="2">
      <t>シュッピン</t>
    </rPh>
    <rPh sb="2" eb="3">
      <t>ビ</t>
    </rPh>
    <phoneticPr fontId="1"/>
  </si>
  <si>
    <t>備考</t>
    <rPh sb="0" eb="2">
      <t>ビコウ</t>
    </rPh>
    <phoneticPr fontId="1"/>
  </si>
  <si>
    <t>円</t>
    <rPh sb="0" eb="1">
      <t>エン</t>
    </rPh>
    <phoneticPr fontId="1"/>
  </si>
  <si>
    <t>ヤフ手数料</t>
    <rPh sb="2" eb="5">
      <t>テスウリョウ</t>
    </rPh>
    <phoneticPr fontId="1"/>
  </si>
  <si>
    <t>発送料</t>
    <rPh sb="0" eb="2">
      <t>ハッソウ</t>
    </rPh>
    <rPh sb="2" eb="3">
      <t>リョウ</t>
    </rPh>
    <phoneticPr fontId="1"/>
  </si>
  <si>
    <t>総利益：</t>
    <rPh sb="0" eb="1">
      <t>ソウ</t>
    </rPh>
    <rPh sb="1" eb="3">
      <t>リエキ</t>
    </rPh>
    <phoneticPr fontId="1"/>
  </si>
  <si>
    <t>消費税</t>
    <rPh sb="0" eb="3">
      <t>ショウヒゼイ</t>
    </rPh>
    <phoneticPr fontId="1"/>
  </si>
  <si>
    <t>交渉前</t>
    <rPh sb="0" eb="2">
      <t>コウショウ</t>
    </rPh>
    <rPh sb="2" eb="3">
      <t>マエ</t>
    </rPh>
    <phoneticPr fontId="1"/>
  </si>
  <si>
    <t>交渉後</t>
    <rPh sb="0" eb="2">
      <t>コウショウ</t>
    </rPh>
    <rPh sb="2" eb="3">
      <t>ゴ</t>
    </rPh>
    <phoneticPr fontId="1"/>
  </si>
  <si>
    <t>送金</t>
    <rPh sb="0" eb="2">
      <t>ソウキン</t>
    </rPh>
    <phoneticPr fontId="1"/>
  </si>
  <si>
    <t>商品名</t>
    <rPh sb="0" eb="3">
      <t>ショウヒンメイ</t>
    </rPh>
    <phoneticPr fontId="1"/>
  </si>
  <si>
    <t>個数</t>
    <rPh sb="0" eb="2">
      <t>コスウ</t>
    </rPh>
    <phoneticPr fontId="1"/>
  </si>
  <si>
    <t>仕入れ管理表</t>
    <rPh sb="0" eb="2">
      <t>シイ</t>
    </rPh>
    <rPh sb="3" eb="5">
      <t>カンリ</t>
    </rPh>
    <rPh sb="5" eb="6">
      <t>ヒョウ</t>
    </rPh>
    <phoneticPr fontId="1"/>
  </si>
  <si>
    <t>No.</t>
    <phoneticPr fontId="1"/>
  </si>
  <si>
    <t>需要</t>
    <rPh sb="0" eb="2">
      <t>ジュヨウ</t>
    </rPh>
    <phoneticPr fontId="1"/>
  </si>
  <si>
    <t>供給</t>
    <rPh sb="0" eb="2">
      <t>キョウキュウ</t>
    </rPh>
    <phoneticPr fontId="1"/>
  </si>
  <si>
    <t>月</t>
    <rPh sb="0" eb="1">
      <t>ツキ</t>
    </rPh>
    <phoneticPr fontId="1"/>
  </si>
  <si>
    <t>I’m a Japanese buyer.</t>
  </si>
  <si>
    <t>Actually I’m interested in this item and would like to buy 3 items from you.</t>
  </si>
  <si>
    <t>Actually I’m interested in this item and would like to buy it from you.</t>
    <phoneticPr fontId="1"/>
  </si>
  <si>
    <t>Thank you very much!</t>
  </si>
  <si>
    <t>本物確認</t>
    <rPh sb="0" eb="2">
      <t>ホンモノ</t>
    </rPh>
    <rPh sb="2" eb="4">
      <t>カクニン</t>
    </rPh>
    <phoneticPr fontId="1"/>
  </si>
  <si>
    <t>Here is my PP email address.</t>
  </si>
  <si>
    <t>Actually I’m interested in this item and would like to buy it</t>
  </si>
  <si>
    <t>Please send a invoice to this address.</t>
  </si>
  <si>
    <t>I want to buy only original item.</t>
  </si>
  <si>
    <t>Is it authentic?</t>
  </si>
  <si>
    <t>I look forward to your reply.</t>
  </si>
  <si>
    <t>商品到着後、不備がございましたら一週間以内に連絡を頂ければ返品・返金致します。</t>
    <phoneticPr fontId="1"/>
  </si>
  <si>
    <t>N－新品未使用</t>
  </si>
  <si>
    <t>その際、送料のみご負担頂きます。</t>
  </si>
  <si>
    <t>S－新品同様</t>
  </si>
  <si>
    <t>A－美ユーズド品</t>
  </si>
  <si>
    <t>B－若干の使用感あり</t>
  </si>
  <si>
    <t>C－だいぶ使用感あり</t>
  </si>
  <si>
    <t>D－使用感、ダメージ等あり</t>
  </si>
  <si>
    <t>初めまして。</t>
  </si>
  <si>
    <t>短い時間ではございますが、取引終了までしばしのお付き合いをお願い致します。</t>
  </si>
  <si>
    <t>Thank you for your massege.</t>
  </si>
  <si>
    <t>I have just paid to you now.</t>
  </si>
  <si>
    <t>Please confirm it.</t>
  </si>
  <si>
    <t>単価</t>
    <rPh sb="0" eb="2">
      <t>タンカ</t>
    </rPh>
    <phoneticPr fontId="1"/>
  </si>
  <si>
    <t>合計</t>
    <rPh sb="0" eb="2">
      <t>ゴウケイ</t>
    </rPh>
    <phoneticPr fontId="1"/>
  </si>
  <si>
    <t>仕入価格</t>
    <rPh sb="0" eb="2">
      <t>シイ</t>
    </rPh>
    <rPh sb="2" eb="4">
      <t>カカク</t>
    </rPh>
    <phoneticPr fontId="1"/>
  </si>
  <si>
    <t>Also I can deal with PayPal directly so please think about it positively.  </t>
  </si>
  <si>
    <t>It is not authentic.</t>
  </si>
  <si>
    <t>The serial number of the box is different from the serial number of the main unit.</t>
  </si>
  <si>
    <t>I tried contact the seller.but he has not reply yet.</t>
  </si>
  <si>
    <t>So I want to refund this item.</t>
  </si>
  <si>
    <t>偽物返品</t>
    <rPh sb="0" eb="2">
      <t>ニセモノ</t>
    </rPh>
    <rPh sb="2" eb="4">
      <t>ヘンピン</t>
    </rPh>
    <phoneticPr fontId="1"/>
  </si>
  <si>
    <t>よろしくお願いいたします。</t>
  </si>
  <si>
    <t>商品の発送手続きをたった今させていただきました。</t>
  </si>
  <si>
    <t>明日中には埼玉から発送されると思います。</t>
  </si>
  <si>
    <t>この度は御落札頂き誠にありがとうございます。</t>
  </si>
  <si>
    <t>If you can sell this item by  U.S dollars including shipping cost, I’ll buy it</t>
    <phoneticPr fontId="1"/>
  </si>
  <si>
    <t>Dear sir or madamm.</t>
  </si>
  <si>
    <t>Please let me know the location of the current product.</t>
  </si>
  <si>
    <t>Best regards.</t>
  </si>
  <si>
    <t>The item I requested still does not reach. I would like a refund.</t>
  </si>
  <si>
    <t>The track number is not hit.</t>
  </si>
  <si>
    <t>Please reply to the message.</t>
  </si>
  <si>
    <t>If you can sell these 3 items by  U.S dollars including shipping cost, I’ll buy them at once.</t>
    <phoneticPr fontId="1"/>
  </si>
  <si>
    <t>何かご不明な点がおありな場合は遠慮なく当方にまでお申し付けください。</t>
    <rPh sb="3" eb="5">
      <t>フメイ</t>
    </rPh>
    <phoneticPr fontId="1"/>
  </si>
  <si>
    <t>注意事項</t>
    <rPh sb="0" eb="2">
      <t>チュウイ</t>
    </rPh>
    <rPh sb="2" eb="4">
      <t>ジコウ</t>
    </rPh>
    <phoneticPr fontId="1"/>
  </si>
  <si>
    <t>商品状態：N</t>
    <rPh sb="0" eb="2">
      <t>ショウヒン</t>
    </rPh>
    <rPh sb="2" eb="4">
      <t>ジョウタイ</t>
    </rPh>
    <phoneticPr fontId="1"/>
  </si>
  <si>
    <t>よろしければ下記の私の連絡先、もしくはこのフォームより一言いただければ幸いです。</t>
  </si>
  <si>
    <t>なお、当方の取り扱い商品の中で、他にも興味がおありになる商品がありましたら</t>
    <rPh sb="6" eb="7">
      <t>ト</t>
    </rPh>
    <rPh sb="8" eb="9">
      <t>アツカ</t>
    </rPh>
    <rPh sb="10" eb="12">
      <t>ショウヒン</t>
    </rPh>
    <rPh sb="13" eb="14">
      <t>ナカ</t>
    </rPh>
    <rPh sb="16" eb="17">
      <t>ホカ</t>
    </rPh>
    <rPh sb="19" eb="21">
      <t>キョウミ</t>
    </rPh>
    <rPh sb="28" eb="30">
      <t>ショウヒン</t>
    </rPh>
    <phoneticPr fontId="1"/>
  </si>
  <si>
    <t>割引き価格でお届けさせていただきます。</t>
    <rPh sb="0" eb="1">
      <t>ワリ</t>
    </rPh>
    <rPh sb="1" eb="2">
      <t>ヒ</t>
    </rPh>
    <rPh sb="3" eb="5">
      <t>カカク</t>
    </rPh>
    <phoneticPr fontId="1"/>
  </si>
  <si>
    <t>お世話になっております。</t>
    <rPh sb="1" eb="3">
      <t>セワ</t>
    </rPh>
    <phoneticPr fontId="1"/>
  </si>
  <si>
    <t>名前</t>
    <rPh sb="0" eb="2">
      <t>ナマエ</t>
    </rPh>
    <phoneticPr fontId="1"/>
  </si>
  <si>
    <t>I want this item. Can you send it to Japan?</t>
    <phoneticPr fontId="1"/>
  </si>
  <si>
    <t>Product arrived safely.</t>
  </si>
  <si>
    <t>However, as we confirmed the contents of the product, the product was defective.</t>
  </si>
  <si>
    <t>入金に関してなのですが、３日以内であればいつでもかまいません。</t>
    <rPh sb="0" eb="2">
      <t>ニュウキン</t>
    </rPh>
    <rPh sb="3" eb="4">
      <t>カン</t>
    </rPh>
    <rPh sb="13" eb="14">
      <t>ニチ</t>
    </rPh>
    <rPh sb="14" eb="16">
      <t>イナイ</t>
    </rPh>
    <phoneticPr fontId="1"/>
  </si>
  <si>
    <t>○○様のご都合がよろしい時にお支払いください。</t>
    <rPh sb="2" eb="3">
      <t>サマ</t>
    </rPh>
    <rPh sb="5" eb="7">
      <t>ツゴウ</t>
    </rPh>
    <rPh sb="12" eb="13">
      <t>トキ</t>
    </rPh>
    <rPh sb="15" eb="17">
      <t>シハラ</t>
    </rPh>
    <phoneticPr fontId="1"/>
  </si>
  <si>
    <t>なお連絡がないまま３日以上経過した場合は、再度こちらからご連絡させていただきます。</t>
    <rPh sb="2" eb="4">
      <t>レンラク</t>
    </rPh>
    <rPh sb="10" eb="11">
      <t>ニチ</t>
    </rPh>
    <rPh sb="11" eb="13">
      <t>イジョウ</t>
    </rPh>
    <rPh sb="13" eb="15">
      <t>ケイカ</t>
    </rPh>
    <rPh sb="17" eb="19">
      <t>バアイ</t>
    </rPh>
    <rPh sb="21" eb="23">
      <t>サイド</t>
    </rPh>
    <rPh sb="29" eb="31">
      <t>レンラク</t>
    </rPh>
    <phoneticPr fontId="1"/>
  </si>
  <si>
    <t>発送は入荷後３日以内にさせていただきます。</t>
    <rPh sb="0" eb="2">
      <t>ハッソウ</t>
    </rPh>
    <rPh sb="3" eb="6">
      <t>ニュウカゴ</t>
    </rPh>
    <rPh sb="7" eb="8">
      <t>ニチ</t>
    </rPh>
    <rPh sb="8" eb="10">
      <t>イナイ</t>
    </rPh>
    <phoneticPr fontId="1"/>
  </si>
  <si>
    <t>ただ、本業の都合上月曜だけは発送が難しいので、ご容赦いただきたく存じます。</t>
    <rPh sb="3" eb="5">
      <t>ホンギョウ</t>
    </rPh>
    <rPh sb="6" eb="8">
      <t>ツゴウ</t>
    </rPh>
    <rPh sb="8" eb="9">
      <t>ジョウ</t>
    </rPh>
    <rPh sb="9" eb="11">
      <t>ゲツヨウ</t>
    </rPh>
    <rPh sb="14" eb="16">
      <t>ハッソウ</t>
    </rPh>
    <rPh sb="17" eb="18">
      <t>ムズカ</t>
    </rPh>
    <rPh sb="24" eb="26">
      <t>ヨウシャ</t>
    </rPh>
    <rPh sb="32" eb="33">
      <t>ゾン</t>
    </rPh>
    <phoneticPr fontId="1"/>
  </si>
  <si>
    <t>商品落札後</t>
    <rPh sb="0" eb="2">
      <t>ショウヒン</t>
    </rPh>
    <rPh sb="2" eb="4">
      <t>ラクサツ</t>
    </rPh>
    <rPh sb="4" eb="5">
      <t>ゴ</t>
    </rPh>
    <phoneticPr fontId="1"/>
  </si>
  <si>
    <t>○○様</t>
    <rPh sb="2" eb="3">
      <t>サマ</t>
    </rPh>
    <phoneticPr fontId="1"/>
  </si>
  <si>
    <t>発送を先ほどさせていただきました。</t>
    <rPh sb="0" eb="2">
      <t>ハッソウ</t>
    </rPh>
    <rPh sb="3" eb="4">
      <t>サキ</t>
    </rPh>
    <phoneticPr fontId="1"/>
  </si>
  <si>
    <t>配送についての詳細は以下です。</t>
    <rPh sb="0" eb="2">
      <t>ハイソウ</t>
    </rPh>
    <rPh sb="7" eb="9">
      <t>ショウサイ</t>
    </rPh>
    <rPh sb="10" eb="12">
      <t>イカ</t>
    </rPh>
    <phoneticPr fontId="1"/>
  </si>
  <si>
    <t>到着予定日時：〇月×日午前中</t>
    <rPh sb="0" eb="4">
      <t>トウチャクヨテイ</t>
    </rPh>
    <rPh sb="4" eb="6">
      <t>ニチジ</t>
    </rPh>
    <rPh sb="8" eb="9">
      <t>ガツ</t>
    </rPh>
    <rPh sb="10" eb="11">
      <t>ニチ</t>
    </rPh>
    <rPh sb="11" eb="14">
      <t>ゴゼンチュウ</t>
    </rPh>
    <phoneticPr fontId="1"/>
  </si>
  <si>
    <t>商品到着まで今しばらくお待ちください。</t>
    <rPh sb="0" eb="2">
      <t>ショウヒン</t>
    </rPh>
    <rPh sb="2" eb="4">
      <t>トウチャク</t>
    </rPh>
    <rPh sb="6" eb="7">
      <t>イマ</t>
    </rPh>
    <rPh sb="12" eb="13">
      <t>マ</t>
    </rPh>
    <phoneticPr fontId="1"/>
  </si>
  <si>
    <t>よろしくお願いいたします。</t>
    <rPh sb="5" eb="6">
      <t>ネガ</t>
    </rPh>
    <phoneticPr fontId="1"/>
  </si>
  <si>
    <t>商品到着後</t>
    <rPh sb="0" eb="2">
      <t>ショウヒン</t>
    </rPh>
    <rPh sb="2" eb="4">
      <t>トウチャク</t>
    </rPh>
    <rPh sb="4" eb="5">
      <t>ゴ</t>
    </rPh>
    <phoneticPr fontId="1"/>
  </si>
  <si>
    <t>商品到着連絡のご連絡ありがとうございます。</t>
    <rPh sb="0" eb="2">
      <t>ショウヒン</t>
    </rPh>
    <rPh sb="2" eb="4">
      <t>トウチャク</t>
    </rPh>
    <rPh sb="4" eb="6">
      <t>レンラク</t>
    </rPh>
    <rPh sb="8" eb="10">
      <t>レンラク</t>
    </rPh>
    <phoneticPr fontId="1"/>
  </si>
  <si>
    <t>商品に不備などはなかったでしょうか？</t>
    <rPh sb="0" eb="2">
      <t>ショウヒン</t>
    </rPh>
    <rPh sb="3" eb="5">
      <t>フビ</t>
    </rPh>
    <phoneticPr fontId="1"/>
  </si>
  <si>
    <t>万が一商品に不備があった場合は遠慮なく当方にまでお申し付けください。</t>
    <rPh sb="0" eb="1">
      <t>マン</t>
    </rPh>
    <rPh sb="2" eb="3">
      <t>イチ</t>
    </rPh>
    <rPh sb="3" eb="5">
      <t>ショウヒン</t>
    </rPh>
    <rPh sb="6" eb="8">
      <t>フビ</t>
    </rPh>
    <rPh sb="12" eb="14">
      <t>バアイ</t>
    </rPh>
    <rPh sb="15" eb="17">
      <t>エンリョ</t>
    </rPh>
    <rPh sb="19" eb="21">
      <t>トウホウ</t>
    </rPh>
    <rPh sb="25" eb="26">
      <t>モウ</t>
    </rPh>
    <rPh sb="27" eb="28">
      <t>ツ</t>
    </rPh>
    <phoneticPr fontId="1"/>
  </si>
  <si>
    <t>可能な限り対応させていただきます。</t>
    <rPh sb="0" eb="2">
      <t>カノウ</t>
    </rPh>
    <rPh sb="3" eb="4">
      <t>カギ</t>
    </rPh>
    <rPh sb="5" eb="7">
      <t>タイオウ</t>
    </rPh>
    <phoneticPr fontId="1"/>
  </si>
  <si>
    <t>以上、また何かご縁があればよろしくお願いいたします。</t>
    <rPh sb="0" eb="2">
      <t>イジョウ</t>
    </rPh>
    <rPh sb="5" eb="6">
      <t>ナニ</t>
    </rPh>
    <rPh sb="8" eb="9">
      <t>エン</t>
    </rPh>
    <rPh sb="18" eb="19">
      <t>ネガ</t>
    </rPh>
    <phoneticPr fontId="1"/>
  </si>
  <si>
    <t>到着</t>
    <rPh sb="0" eb="2">
      <t>トウチャク</t>
    </rPh>
    <phoneticPr fontId="1"/>
  </si>
  <si>
    <t>到着日</t>
    <rPh sb="0" eb="2">
      <t>トウチャク</t>
    </rPh>
    <rPh sb="2" eb="3">
      <t>ビ</t>
    </rPh>
    <phoneticPr fontId="1"/>
  </si>
  <si>
    <t>販売日</t>
    <rPh sb="0" eb="2">
      <t>ハンバイ</t>
    </rPh>
    <rPh sb="2" eb="3">
      <t>ビ</t>
    </rPh>
    <phoneticPr fontId="1"/>
  </si>
  <si>
    <t>在庫</t>
    <rPh sb="0" eb="2">
      <t>ザイコ</t>
    </rPh>
    <phoneticPr fontId="1"/>
  </si>
  <si>
    <t>ebayID</t>
    <phoneticPr fontId="1"/>
  </si>
  <si>
    <t>日</t>
    <rPh sb="0" eb="1">
      <t>ヒ</t>
    </rPh>
    <phoneticPr fontId="1"/>
  </si>
  <si>
    <t>発送</t>
    <rPh sb="0" eb="2">
      <t>ハッソウ</t>
    </rPh>
    <phoneticPr fontId="1"/>
  </si>
  <si>
    <t>出品</t>
    <rPh sb="0" eb="2">
      <t>シュッピン</t>
    </rPh>
    <phoneticPr fontId="1"/>
  </si>
  <si>
    <t>仕入れ元メアド</t>
    <rPh sb="0" eb="2">
      <t>シイ</t>
    </rPh>
    <rPh sb="3" eb="4">
      <t>モト</t>
    </rPh>
    <phoneticPr fontId="1"/>
  </si>
  <si>
    <t>顧客候補メアド</t>
    <rPh sb="0" eb="2">
      <t>コキャク</t>
    </rPh>
    <rPh sb="2" eb="4">
      <t>コウホ</t>
    </rPh>
    <phoneticPr fontId="1"/>
  </si>
  <si>
    <t>予想利益</t>
    <rPh sb="0" eb="2">
      <t>ヨソウ</t>
    </rPh>
    <rPh sb="2" eb="4">
      <t>リエキ</t>
    </rPh>
    <phoneticPr fontId="1"/>
  </si>
  <si>
    <t>売却済個数</t>
    <rPh sb="0" eb="2">
      <t>バイキャク</t>
    </rPh>
    <rPh sb="2" eb="3">
      <t>スミ</t>
    </rPh>
    <rPh sb="3" eb="5">
      <t>コスウ</t>
    </rPh>
    <phoneticPr fontId="1"/>
  </si>
  <si>
    <t>仕入れ先メアド</t>
    <rPh sb="0" eb="2">
      <t>シイ</t>
    </rPh>
    <rPh sb="3" eb="4">
      <t>サキ</t>
    </rPh>
    <phoneticPr fontId="1"/>
  </si>
  <si>
    <t>備考</t>
    <rPh sb="0" eb="2">
      <t>ビコウ</t>
    </rPh>
    <phoneticPr fontId="1"/>
  </si>
  <si>
    <t>在庫</t>
    <rPh sb="0" eb="2">
      <t>ザイコ</t>
    </rPh>
    <phoneticPr fontId="1"/>
  </si>
  <si>
    <t>購入者</t>
    <rPh sb="0" eb="2">
      <t>コウニュウ</t>
    </rPh>
    <rPh sb="2" eb="3">
      <t>シャ</t>
    </rPh>
    <phoneticPr fontId="1"/>
  </si>
  <si>
    <t>実負担</t>
    <rPh sb="0" eb="1">
      <t>ジツ</t>
    </rPh>
    <rPh sb="1" eb="3">
      <t>フタン</t>
    </rPh>
    <phoneticPr fontId="1"/>
  </si>
  <si>
    <t>在庫値段</t>
    <rPh sb="0" eb="2">
      <t>ザイコ</t>
    </rPh>
    <rPh sb="2" eb="4">
      <t>ネダン</t>
    </rPh>
    <phoneticPr fontId="1"/>
  </si>
  <si>
    <t>様</t>
    <rPh sb="0" eb="1">
      <t>サマ</t>
    </rPh>
    <phoneticPr fontId="1"/>
  </si>
  <si>
    <t>配送会社：</t>
    <rPh sb="0" eb="2">
      <t>ハイソウ</t>
    </rPh>
    <rPh sb="2" eb="4">
      <t>ガイシャ</t>
    </rPh>
    <phoneticPr fontId="1"/>
  </si>
  <si>
    <t>追跡番号：</t>
    <rPh sb="0" eb="4">
      <t>ツイセキバンゴウ</t>
    </rPh>
    <phoneticPr fontId="1"/>
  </si>
  <si>
    <t>お世話になります。</t>
  </si>
  <si>
    <t>こちらこそ購入してくださるということで、誠にありがとうございます。</t>
  </si>
  <si>
    <t>下記に振込先を明記させていただきます。</t>
  </si>
  <si>
    <t>振り込みが完了しましたら、配送先の住所も含め</t>
  </si>
  <si>
    <t>もう一度ご連絡をいただければと思います。</t>
  </si>
  <si>
    <t>精一杯、迅速丁寧な対応をさせていただきたく思いますので、</t>
  </si>
  <si>
    <t>どうかよろしくお願いいたします。</t>
  </si>
  <si>
    <t>※恐れ入りますが、振り込み手数料のみご負担願います。</t>
  </si>
  <si>
    <t>********************</t>
  </si>
  <si>
    <t>普通預金</t>
  </si>
  <si>
    <t>何かご質問があれば、遠慮なくお申し付けください。</t>
  </si>
  <si>
    <t xml:space="preserve">========================== </t>
  </si>
  <si>
    <t>様</t>
    <phoneticPr fontId="1"/>
  </si>
  <si>
    <t>振り込み金額：円（送料込み値段）</t>
    <phoneticPr fontId="1"/>
  </si>
  <si>
    <t>顧客情報</t>
    <rPh sb="0" eb="2">
      <t>コキャク</t>
    </rPh>
    <rPh sb="2" eb="4">
      <t>ジョウホウ</t>
    </rPh>
    <phoneticPr fontId="1"/>
  </si>
  <si>
    <t>メアド</t>
    <phoneticPr fontId="1"/>
  </si>
  <si>
    <t>電話番号</t>
    <rPh sb="0" eb="2">
      <t>デンワ</t>
    </rPh>
    <rPh sb="2" eb="4">
      <t>バンゴウ</t>
    </rPh>
    <phoneticPr fontId="1"/>
  </si>
  <si>
    <t>名前</t>
    <rPh sb="0" eb="2">
      <t>ナマエ</t>
    </rPh>
    <phoneticPr fontId="1"/>
  </si>
  <si>
    <t>捕捉</t>
    <rPh sb="0" eb="2">
      <t>ホソク</t>
    </rPh>
    <phoneticPr fontId="1"/>
  </si>
  <si>
    <t>在庫合計値段</t>
    <rPh sb="0" eb="2">
      <t>ザイコ</t>
    </rPh>
    <rPh sb="2" eb="4">
      <t>ゴウケイ</t>
    </rPh>
    <rPh sb="4" eb="6">
      <t>ネダン</t>
    </rPh>
    <phoneticPr fontId="1"/>
  </si>
  <si>
    <t>次回以降も、何か購入したいものがあれば遠慮なく当方にまでお申し付けください。</t>
  </si>
  <si>
    <t>定価より安くご提供させていただきます。</t>
  </si>
  <si>
    <t>誠にありがとうございました。</t>
  </si>
  <si>
    <t>この度は、わたくし名前から購入していただき誠にありがとうございます。</t>
  </si>
  <si>
    <t>名前と申します。</t>
  </si>
  <si>
    <t>TEL:番号</t>
  </si>
  <si>
    <t>名前</t>
  </si>
  <si>
    <t>mail:メアド</t>
  </si>
  <si>
    <t>店番号：</t>
    <phoneticPr fontId="1"/>
  </si>
  <si>
    <t>支店名：</t>
    <phoneticPr fontId="1"/>
  </si>
  <si>
    <t>口座番号：</t>
    <phoneticPr fontId="1"/>
  </si>
  <si>
    <t xml:space="preserve">TEL：番号 </t>
  </si>
  <si>
    <t>名義：</t>
    <phoneticPr fontId="1"/>
  </si>
  <si>
    <t xml:space="preserve">MAIL:メアド </t>
  </si>
  <si>
    <t xml:space="preserve">名前  </t>
  </si>
  <si>
    <t>My name is 名前</t>
    <rPh sb="11" eb="13">
      <t>ナマエ</t>
    </rPh>
    <phoneticPr fontId="1"/>
  </si>
  <si>
    <t>My name is 名前.</t>
  </si>
  <si>
    <t>赤文字は入力いらない！！</t>
    <rPh sb="0" eb="1">
      <t>アカ</t>
    </rPh>
    <rPh sb="1" eb="3">
      <t>モジ</t>
    </rPh>
    <rPh sb="4" eb="6">
      <t>ニュウリョク</t>
    </rPh>
    <phoneticPr fontId="1"/>
  </si>
  <si>
    <t>↓ここにコピペ</t>
    <phoneticPr fontId="1"/>
  </si>
  <si>
    <t>ヤフオクテンプレ集</t>
    <rPh sb="8" eb="9">
      <t>シュウ</t>
    </rPh>
    <phoneticPr fontId="1"/>
  </si>
  <si>
    <t>出品前</t>
    <rPh sb="0" eb="2">
      <t>シュッピン</t>
    </rPh>
    <rPh sb="2" eb="3">
      <t>マエ</t>
    </rPh>
    <phoneticPr fontId="1"/>
  </si>
  <si>
    <t>＜返品について＞</t>
    <phoneticPr fontId="1"/>
  </si>
  <si>
    <r>
      <rPr>
        <sz val="11"/>
        <color theme="1"/>
        <rFont val="ＭＳ Ｐゴシック"/>
        <family val="3"/>
        <charset val="128"/>
        <scheme val="minor"/>
      </rPr>
      <t>落札後、【</t>
    </r>
    <r>
      <rPr>
        <sz val="11"/>
        <color theme="1"/>
        <rFont val="ＭＳ Ｐゴシック"/>
        <family val="2"/>
        <charset val="128"/>
        <scheme val="minor"/>
      </rPr>
      <t>3</t>
    </r>
    <r>
      <rPr>
        <sz val="11"/>
        <color theme="1"/>
        <rFont val="ＭＳ Ｐゴシック"/>
        <family val="3"/>
        <charset val="128"/>
        <scheme val="minor"/>
      </rPr>
      <t>日以内】のお支払いをお願いします</t>
    </r>
    <phoneticPr fontId="1"/>
  </si>
  <si>
    <t>□検品のため一度開封してあります。</t>
  </si>
  <si>
    <t>□安心の日本国内発送です。</t>
  </si>
  <si>
    <t>□輸入品のため、外箱などに輸送中のスレなどがある場合がございます。</t>
    <phoneticPr fontId="1"/>
  </si>
  <si>
    <t>時々箱が壊れている場合もあります。輸入品へのご理解がおありの方のみ、ご入札をお願い致します。</t>
    <phoneticPr fontId="1"/>
  </si>
  <si>
    <t>商品状態説明</t>
    <rPh sb="0" eb="2">
      <t>ショウヒン</t>
    </rPh>
    <rPh sb="2" eb="4">
      <t>ジョウタイ</t>
    </rPh>
    <rPh sb="4" eb="6">
      <t>セツメイ</t>
    </rPh>
    <phoneticPr fontId="1"/>
  </si>
  <si>
    <t>落札後</t>
    <rPh sb="0" eb="2">
      <t>ラクサツ</t>
    </rPh>
    <rPh sb="2" eb="3">
      <t>ゴ</t>
    </rPh>
    <phoneticPr fontId="1"/>
  </si>
  <si>
    <t>△△</t>
  </si>
  <si>
    <t>商品発送時</t>
    <rPh sb="0" eb="2">
      <t>ショウヒン</t>
    </rPh>
    <rPh sb="2" eb="4">
      <t>ハッソウ</t>
    </rPh>
    <rPh sb="4" eb="5">
      <t>ジ</t>
    </rPh>
    <phoneticPr fontId="1"/>
  </si>
  <si>
    <t>追加の注文依頼
（直取り誘導）</t>
    <rPh sb="0" eb="2">
      <t>ツイカ</t>
    </rPh>
    <rPh sb="3" eb="5">
      <t>チュウモン</t>
    </rPh>
    <rPh sb="5" eb="7">
      <t>イライ</t>
    </rPh>
    <rPh sb="9" eb="10">
      <t>チョク</t>
    </rPh>
    <rPh sb="10" eb="11">
      <t>ト</t>
    </rPh>
    <rPh sb="12" eb="14">
      <t>ユウドウ</t>
    </rPh>
    <phoneticPr fontId="1"/>
  </si>
  <si>
    <t>直取り交渉</t>
    <rPh sb="0" eb="2">
      <t>チョクト</t>
    </rPh>
    <rPh sb="3" eb="5">
      <t>コウショウ</t>
    </rPh>
    <phoneticPr fontId="1"/>
  </si>
  <si>
    <t>直取り成立後
銀行振り込み誘導</t>
    <rPh sb="0" eb="2">
      <t>チョクト</t>
    </rPh>
    <rPh sb="3" eb="5">
      <t>セイリツ</t>
    </rPh>
    <rPh sb="5" eb="6">
      <t>ゴ</t>
    </rPh>
    <rPh sb="7" eb="9">
      <t>ギンコウ</t>
    </rPh>
    <rPh sb="9" eb="10">
      <t>フ</t>
    </rPh>
    <rPh sb="11" eb="12">
      <t>コ</t>
    </rPh>
    <rPh sb="13" eb="15">
      <t>ユウドウ</t>
    </rPh>
    <phoneticPr fontId="1"/>
  </si>
  <si>
    <t>直取り御礼</t>
    <rPh sb="0" eb="2">
      <t>チョクト</t>
    </rPh>
    <rPh sb="3" eb="5">
      <t>オンレイ</t>
    </rPh>
    <phoneticPr fontId="1"/>
  </si>
  <si>
    <t>ebayテンプレ集</t>
    <rPh sb="8" eb="9">
      <t>シュウ</t>
    </rPh>
    <phoneticPr fontId="1"/>
  </si>
  <si>
    <t>購入前</t>
    <rPh sb="0" eb="2">
      <t>コウニュウ</t>
    </rPh>
    <rPh sb="2" eb="3">
      <t>マエ</t>
    </rPh>
    <phoneticPr fontId="1"/>
  </si>
  <si>
    <t>Best regards..</t>
  </si>
  <si>
    <t xml:space="preserve">Best regards. </t>
  </si>
  <si>
    <t>Dear sir or madamm..</t>
  </si>
  <si>
    <t>値下げ交渉
３つVer.</t>
    <rPh sb="0" eb="2">
      <t>ネサ</t>
    </rPh>
    <rPh sb="3" eb="5">
      <t>コウショウ</t>
    </rPh>
    <phoneticPr fontId="1"/>
  </si>
  <si>
    <t>値下げ交渉
1つVer.</t>
    <rPh sb="0" eb="2">
      <t>ネサ</t>
    </rPh>
    <rPh sb="3" eb="5">
      <t>コウショウ</t>
    </rPh>
    <phoneticPr fontId="1"/>
  </si>
  <si>
    <t>If you can send it, also tell me the shipping cost.</t>
    <phoneticPr fontId="1"/>
  </si>
  <si>
    <t>日本に商品を
送って欲しい時</t>
    <rPh sb="0" eb="2">
      <t>ニホン</t>
    </rPh>
    <rPh sb="3" eb="5">
      <t>ショウヒン</t>
    </rPh>
    <rPh sb="7" eb="8">
      <t>オク</t>
    </rPh>
    <rPh sb="10" eb="11">
      <t>ホ</t>
    </rPh>
    <rPh sb="13" eb="14">
      <t>トキ</t>
    </rPh>
    <phoneticPr fontId="1"/>
  </si>
  <si>
    <t>購入後（トラブル対応）</t>
    <rPh sb="0" eb="2">
      <t>コウニュウ</t>
    </rPh>
    <rPh sb="2" eb="3">
      <t>ゴ</t>
    </rPh>
    <rPh sb="8" eb="10">
      <t>タイオウ</t>
    </rPh>
    <phoneticPr fontId="1"/>
  </si>
  <si>
    <t>The other day, I purchased the item from you.</t>
  </si>
  <si>
    <t>Indeed it is troublesome, but can you return or refund?</t>
  </si>
  <si>
    <t>商品不良品だったので
返品してほしい</t>
    <rPh sb="0" eb="2">
      <t>ショウヒン</t>
    </rPh>
    <rPh sb="2" eb="4">
      <t>フリョウ</t>
    </rPh>
    <rPh sb="4" eb="5">
      <t>ヒン</t>
    </rPh>
    <rPh sb="11" eb="13">
      <t>ヘンピン</t>
    </rPh>
    <phoneticPr fontId="1"/>
  </si>
  <si>
    <t>I bought your ”　”</t>
  </si>
  <si>
    <t>But ～ month has passed since purchasing, but the item does not reach.</t>
    <phoneticPr fontId="1"/>
  </si>
  <si>
    <t>商品が届かない
（どこにあるか知りたい時）</t>
    <rPh sb="0" eb="2">
      <t>ショウヒン</t>
    </rPh>
    <rPh sb="3" eb="4">
      <t>トド</t>
    </rPh>
    <rPh sb="15" eb="16">
      <t>シ</t>
    </rPh>
    <rPh sb="19" eb="20">
      <t>トキ</t>
    </rPh>
    <phoneticPr fontId="1"/>
  </si>
  <si>
    <t>Regards</t>
  </si>
  <si>
    <t>商品が届かない
（返品したい時）</t>
    <rPh sb="0" eb="2">
      <t>ショウヒン</t>
    </rPh>
    <rPh sb="3" eb="4">
      <t>トド</t>
    </rPh>
    <rPh sb="9" eb="11">
      <t>ヘンピン</t>
    </rPh>
    <rPh sb="14" eb="15">
      <t>トキ</t>
    </rPh>
    <phoneticPr fontId="1"/>
  </si>
  <si>
    <t>購入後（直接交渉）</t>
    <rPh sb="0" eb="2">
      <t>コウニュウ</t>
    </rPh>
    <rPh sb="2" eb="3">
      <t>ゴ</t>
    </rPh>
    <rPh sb="4" eb="6">
      <t>チョクセツ</t>
    </rPh>
    <rPh sb="6" eb="8">
      <t>コウショウ</t>
    </rPh>
    <phoneticPr fontId="1"/>
  </si>
  <si>
    <t>追加で購入時の
直接交渉</t>
    <rPh sb="0" eb="2">
      <t>ツイカ</t>
    </rPh>
    <rPh sb="3" eb="5">
      <t>コウニュウ</t>
    </rPh>
    <rPh sb="5" eb="6">
      <t>ジ</t>
    </rPh>
    <rPh sb="8" eb="10">
      <t>チョクセツ</t>
    </rPh>
    <rPh sb="10" eb="12">
      <t>コウショウ</t>
    </rPh>
    <phoneticPr fontId="1"/>
  </si>
  <si>
    <t xml:space="preserve">My name is 名前 and ebay ID is </t>
  </si>
  <si>
    <t>I used to deal with you on ebay before.Thank you very much.</t>
  </si>
  <si>
    <t>By the way,</t>
  </si>
  <si>
    <t>I want to buy more your item " "</t>
  </si>
  <si>
    <t xml:space="preserve">This item ID is </t>
  </si>
  <si>
    <t>If you can sell these 3 items by  US dollars including shipping cost, I’ll buy them at once.</t>
  </si>
  <si>
    <t>Hi friend.</t>
  </si>
  <si>
    <t>お金払ったから確認して文</t>
    <rPh sb="1" eb="2">
      <t>カネ</t>
    </rPh>
    <rPh sb="2" eb="3">
      <t>ハラ</t>
    </rPh>
    <rPh sb="7" eb="9">
      <t>カクニン</t>
    </rPh>
    <rPh sb="11" eb="12">
      <t>ブン</t>
    </rPh>
    <phoneticPr fontId="1"/>
  </si>
  <si>
    <t>(メアド)</t>
  </si>
  <si>
    <t>交渉成立後
PayPalアドレス送付</t>
    <rPh sb="0" eb="4">
      <t>コウショウセイリツ</t>
    </rPh>
    <rPh sb="4" eb="5">
      <t>ゴ</t>
    </rPh>
    <rPh sb="16" eb="18">
      <t>ソウフ</t>
    </rPh>
    <phoneticPr fontId="1"/>
  </si>
  <si>
    <t>済</t>
  </si>
  <si>
    <t>例</t>
    <rPh sb="0" eb="1">
      <t>レイ</t>
    </rPh>
    <phoneticPr fontId="1"/>
  </si>
  <si>
    <t>No.</t>
  </si>
  <si>
    <t>原価</t>
    <rPh sb="0" eb="2">
      <t>ゲンカ</t>
    </rPh>
    <phoneticPr fontId="1"/>
  </si>
  <si>
    <t>日</t>
    <rPh sb="0" eb="1">
      <t>ニチ</t>
    </rPh>
    <phoneticPr fontId="1"/>
  </si>
  <si>
    <t>ヤフオク売り値</t>
    <rPh sb="4" eb="5">
      <t>ウ</t>
    </rPh>
    <rPh sb="6" eb="7">
      <t>ネ</t>
    </rPh>
    <phoneticPr fontId="1"/>
  </si>
  <si>
    <t>自己負担送料</t>
    <rPh sb="0" eb="2">
      <t>ジコ</t>
    </rPh>
    <rPh sb="2" eb="4">
      <t>フタン</t>
    </rPh>
    <rPh sb="4" eb="6">
      <t>ソウリョウ</t>
    </rPh>
    <phoneticPr fontId="1"/>
  </si>
  <si>
    <t>相手負担送料</t>
    <rPh sb="0" eb="2">
      <t>アイテ</t>
    </rPh>
    <rPh sb="2" eb="4">
      <t>フタン</t>
    </rPh>
    <rPh sb="4" eb="6">
      <t>ソウリョウ</t>
    </rPh>
    <phoneticPr fontId="1"/>
  </si>
  <si>
    <t>利益額</t>
    <rPh sb="0" eb="2">
      <t>リエキ</t>
    </rPh>
    <rPh sb="2" eb="3">
      <t>ガク</t>
    </rPh>
    <phoneticPr fontId="1"/>
  </si>
  <si>
    <t>不用品販売シート</t>
    <rPh sb="0" eb="3">
      <t>フヨウヒン</t>
    </rPh>
    <rPh sb="3" eb="5">
      <t>ハンバイ</t>
    </rPh>
    <phoneticPr fontId="1"/>
  </si>
  <si>
    <t>商品名(メモ程度でOK)</t>
    <rPh sb="0" eb="3">
      <t>ショウヒンメイ</t>
    </rPh>
    <rPh sb="6" eb="8">
      <t>テイド</t>
    </rPh>
    <phoneticPr fontId="1"/>
  </si>
  <si>
    <t>ゲーム　ポケモン金銀</t>
    <rPh sb="8" eb="10">
      <t>キンギン</t>
    </rPh>
    <phoneticPr fontId="1"/>
  </si>
  <si>
    <t>利益管理表</t>
    <rPh sb="0" eb="2">
      <t>リエキ</t>
    </rPh>
    <rPh sb="2" eb="4">
      <t>カンリ</t>
    </rPh>
    <rPh sb="4" eb="5">
      <t>ヒョウ</t>
    </rPh>
    <phoneticPr fontId="1"/>
  </si>
  <si>
    <t>輸入商品</t>
    <rPh sb="0" eb="2">
      <t>ユニュウ</t>
    </rPh>
    <rPh sb="2" eb="4">
      <t>ショウヒン</t>
    </rPh>
    <phoneticPr fontId="1"/>
  </si>
  <si>
    <t>不用品</t>
    <rPh sb="0" eb="3">
      <t>フヨウヒン</t>
    </rPh>
    <phoneticPr fontId="1"/>
  </si>
  <si>
    <t>正味単価</t>
    <rPh sb="0" eb="2">
      <t>ショウミ</t>
    </rPh>
    <rPh sb="2" eb="4">
      <t>タンカ</t>
    </rPh>
    <phoneticPr fontId="1"/>
  </si>
  <si>
    <t>仕入れ値</t>
    <rPh sb="0" eb="2">
      <t>シイ</t>
    </rPh>
    <rPh sb="3" eb="4">
      <t>ネ</t>
    </rPh>
    <phoneticPr fontId="1"/>
  </si>
  <si>
    <t>関税</t>
    <rPh sb="0" eb="2">
      <t>カンゼイ</t>
    </rPh>
    <phoneticPr fontId="1"/>
  </si>
  <si>
    <t>単価</t>
    <rPh sb="0" eb="2">
      <t>タンカ</t>
    </rPh>
    <phoneticPr fontId="1"/>
  </si>
  <si>
    <t>仕入れルート</t>
    <rPh sb="0" eb="2">
      <t>シイ</t>
    </rPh>
    <phoneticPr fontId="1"/>
  </si>
  <si>
    <t>MyUS.No</t>
    <phoneticPr fontId="1"/>
  </si>
  <si>
    <t>備考</t>
    <rPh sb="0" eb="2">
      <t>ビコウ</t>
    </rPh>
    <phoneticPr fontId="1"/>
  </si>
  <si>
    <t>：在庫あり</t>
    <rPh sb="1" eb="3">
      <t>ザイコ</t>
    </rPh>
    <phoneticPr fontId="1"/>
  </si>
  <si>
    <t>：在庫なし</t>
    <rPh sb="1" eb="2">
      <t>ザイ</t>
    </rPh>
    <phoneticPr fontId="1"/>
  </si>
  <si>
    <t>：未到着</t>
    <rPh sb="1" eb="2">
      <t>ミ</t>
    </rPh>
    <rPh sb="2" eb="4">
      <t>トウチャク</t>
    </rPh>
    <phoneticPr fontId="1"/>
  </si>
  <si>
    <t>：未発送</t>
    <rPh sb="1" eb="2">
      <t>ミ</t>
    </rPh>
    <rPh sb="2" eb="4">
      <t>ハッソウ</t>
    </rPh>
    <phoneticPr fontId="1"/>
  </si>
  <si>
    <t>：発送済</t>
    <rPh sb="1" eb="3">
      <t>ハッソウ</t>
    </rPh>
    <rPh sb="3" eb="4">
      <t>スミ</t>
    </rPh>
    <phoneticPr fontId="1"/>
  </si>
  <si>
    <t>：返品</t>
    <rPh sb="1" eb="3">
      <t>ヘンピン</t>
    </rPh>
    <phoneticPr fontId="1"/>
  </si>
  <si>
    <t>安室ちゃん大好き銀行</t>
    <rPh sb="0" eb="2">
      <t>アムロ</t>
    </rPh>
    <rPh sb="5" eb="7">
      <t>ダイス</t>
    </rPh>
    <phoneticPr fontId="1"/>
  </si>
  <si>
    <t>相手からの評価</t>
    <rPh sb="0" eb="2">
      <t>アイテ</t>
    </rPh>
    <rPh sb="5" eb="7">
      <t>ヒョウカ</t>
    </rPh>
    <phoneticPr fontId="1"/>
  </si>
  <si>
    <t>商品管理表</t>
    <rPh sb="0" eb="2">
      <t>ショウヒン</t>
    </rPh>
    <rPh sb="2" eb="4">
      <t>カンリ</t>
    </rPh>
    <rPh sb="4" eb="5">
      <t>ヒョウ</t>
    </rPh>
    <phoneticPr fontId="1"/>
  </si>
  <si>
    <t>例</t>
    <rPh sb="0" eb="1">
      <t>レイ</t>
    </rPh>
    <phoneticPr fontId="1"/>
  </si>
  <si>
    <t>MyUS送料</t>
    <rPh sb="4" eb="6">
      <t>ソウリョウ</t>
    </rPh>
    <phoneticPr fontId="1"/>
  </si>
  <si>
    <t>190209-1</t>
  </si>
  <si>
    <t>190209-1</t>
    <phoneticPr fontId="1"/>
  </si>
  <si>
    <t xml:space="preserve">wandelong8 </t>
    <phoneticPr fontId="1"/>
  </si>
  <si>
    <t>https://aucfan.com/search1/q-~a5eca5f3a5b8a5eda1bca5d0a1bc20a5a4a5f4a5a9a1bca5af20a5a8a5f3a5d6a5eca5e0/s-mix/?shipping=all&amp;o=p2&amp;location=0</t>
  </si>
  <si>
    <t>https://www.ebay.com/itm/Range-Rover-Emblem-Gloss-Black-Letters-Hood-Trunk-Tailgate-Emblem-Badge/202245864185?hash=item2f16cafaf9:g:dRUAAOSwPzhZ-TY6:rk:5:pf:0</t>
  </si>
  <si>
    <t>管理番号</t>
    <rPh sb="0" eb="2">
      <t>カンリ</t>
    </rPh>
    <rPh sb="2" eb="4">
      <t>バンゴウ</t>
    </rPh>
    <phoneticPr fontId="1"/>
  </si>
  <si>
    <t>青文字は場合によっては入力必要有</t>
    <rPh sb="0" eb="1">
      <t>アオ</t>
    </rPh>
    <rPh sb="1" eb="3">
      <t>モジ</t>
    </rPh>
    <rPh sb="4" eb="6">
      <t>バアイ</t>
    </rPh>
    <rPh sb="11" eb="13">
      <t>ニュウリョク</t>
    </rPh>
    <rPh sb="13" eb="15">
      <t>ヒツヨウ</t>
    </rPh>
    <rPh sb="15" eb="16">
      <t>アリ</t>
    </rPh>
    <phoneticPr fontId="1"/>
  </si>
  <si>
    <t>レンジローバー イヴォーク エンブレム ブラック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</si>
</sst>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u/>
      <sz val="9.35"/>
      <color theme="10"/>
      <name val="ＭＳ Ｐゴシック"/>
      <family val="3"/>
      <charset val="128"/>
    </font>
    <font>
      <sz val="11"/>
      <color rgb="FFFF0000"/>
      <name val="ＭＳ Ｐゴシック"/>
      <family val="3"/>
      <charset val="128"/>
      <scheme val="minor"/>
    </font>
    <font>
      <sz val="10"/>
      <name val="ＭＳ Ｐゴシック"/>
      <family val="3"/>
      <charset val="128"/>
      <scheme val="minor"/>
    </font>
    <font>
      <sz val="11"/>
      <name val="游ゴシック Medium"/>
      <family val="3"/>
      <charset val="128"/>
    </font>
    <font>
      <sz val="11"/>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22"/>
      <color theme="1"/>
      <name val="ＭＳ Ｐゴシック"/>
      <family val="2"/>
      <charset val="128"/>
      <scheme val="minor"/>
    </font>
    <font>
      <b/>
      <sz val="22"/>
      <color theme="1"/>
      <name val="ＭＳ Ｐゴシック"/>
      <family val="3"/>
      <charset val="128"/>
      <scheme val="minor"/>
    </font>
    <font>
      <sz val="20"/>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20"/>
      <color theme="1"/>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b/>
      <sz val="22"/>
      <name val="ＭＳ Ｐゴシック"/>
      <family val="3"/>
      <charset val="128"/>
      <scheme val="minor"/>
    </font>
    <font>
      <b/>
      <sz val="12"/>
      <color rgb="FF00B050"/>
      <name val="ＭＳ Ｐゴシック"/>
      <family val="3"/>
      <charset val="128"/>
      <scheme val="minor"/>
    </font>
    <font>
      <sz val="20"/>
      <color rgb="FF00B050"/>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b/>
      <sz val="1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0"/>
      <color theme="1"/>
      <name val="ＭＳ Ｐゴシック"/>
      <family val="3"/>
      <charset val="128"/>
      <scheme val="minor"/>
    </font>
    <font>
      <sz val="8"/>
      <color theme="1"/>
      <name val="ＭＳ Ｐゴシック"/>
      <family val="2"/>
      <charset val="128"/>
      <scheme val="minor"/>
    </font>
    <font>
      <sz val="22"/>
      <color theme="1"/>
      <name val="ＭＳ Ｐゴシック"/>
      <family val="3"/>
      <charset val="128"/>
      <scheme val="minor"/>
    </font>
    <font>
      <sz val="16"/>
      <color theme="1"/>
      <name val="ＭＳ Ｐゴシック"/>
      <family val="2"/>
      <charset val="128"/>
      <scheme val="minor"/>
    </font>
    <font>
      <sz val="11"/>
      <color theme="4"/>
      <name val="ＭＳ Ｐゴシック"/>
      <family val="2"/>
      <charset val="128"/>
      <scheme val="minor"/>
    </font>
    <font>
      <sz val="10"/>
      <color theme="1"/>
      <name val="ＭＳ Ｐゴシック"/>
      <family val="2"/>
      <charset val="128"/>
      <scheme val="minor"/>
    </font>
    <font>
      <b/>
      <sz val="11"/>
      <color rgb="FF92D050"/>
      <name val="ＭＳ Ｐゴシック"/>
      <family val="3"/>
      <charset val="128"/>
      <scheme val="minor"/>
    </font>
  </fonts>
  <fills count="9">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rgb="FFFFC000"/>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2"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s>
  <cellStyleXfs count="5">
    <xf numFmtId="0" fontId="0" fillId="0" borderId="0">
      <alignment vertical="center"/>
    </xf>
    <xf numFmtId="9"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257">
    <xf numFmtId="0" fontId="0" fillId="0" borderId="0" xfId="0">
      <alignment vertical="center"/>
    </xf>
    <xf numFmtId="0" fontId="5" fillId="0" borderId="0" xfId="0" applyFont="1">
      <alignment vertical="center"/>
    </xf>
    <xf numFmtId="0" fontId="0" fillId="0" borderId="0" xfId="0" applyBorder="1">
      <alignment vertical="center"/>
    </xf>
    <xf numFmtId="0" fontId="4" fillId="0" borderId="1" xfId="2" applyFill="1" applyBorder="1" applyAlignment="1" applyProtection="1">
      <alignment vertical="center" shrinkToFit="1"/>
    </xf>
    <xf numFmtId="0" fontId="10" fillId="0" borderId="0" xfId="0" applyFont="1">
      <alignment vertical="center"/>
    </xf>
    <xf numFmtId="0" fontId="10" fillId="0" borderId="0" xfId="0" applyFont="1" applyAlignment="1">
      <alignment vertical="center" shrinkToFit="1"/>
    </xf>
    <xf numFmtId="0" fontId="10" fillId="0" borderId="10" xfId="0" applyFont="1" applyBorder="1" applyAlignment="1">
      <alignment horizontal="center" vertical="center"/>
    </xf>
    <xf numFmtId="0" fontId="10" fillId="0" borderId="1" xfId="0" applyFont="1" applyBorder="1" applyAlignment="1">
      <alignment vertical="center" shrinkToFit="1"/>
    </xf>
    <xf numFmtId="0" fontId="10" fillId="0" borderId="1" xfId="0" applyFont="1" applyBorder="1">
      <alignment vertical="center"/>
    </xf>
    <xf numFmtId="0" fontId="10" fillId="0" borderId="10" xfId="0" applyFont="1" applyBorder="1">
      <alignment vertical="center"/>
    </xf>
    <xf numFmtId="0" fontId="10" fillId="0" borderId="8" xfId="0" applyFont="1" applyBorder="1">
      <alignment vertical="center"/>
    </xf>
    <xf numFmtId="0" fontId="10" fillId="0" borderId="8" xfId="0" applyFont="1" applyBorder="1" applyAlignment="1">
      <alignment vertical="center" shrinkToFit="1"/>
    </xf>
    <xf numFmtId="0" fontId="10" fillId="0" borderId="19" xfId="0" applyFont="1" applyBorder="1">
      <alignment vertical="center"/>
    </xf>
    <xf numFmtId="0" fontId="10" fillId="0" borderId="0" xfId="0" applyFont="1" applyAlignment="1">
      <alignment horizontal="center" vertical="center"/>
    </xf>
    <xf numFmtId="0" fontId="17" fillId="0" borderId="0" xfId="0" applyFo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38" fontId="17" fillId="0" borderId="0" xfId="0" applyNumberFormat="1" applyFont="1">
      <alignment vertical="center"/>
    </xf>
    <xf numFmtId="0" fontId="17" fillId="0" borderId="1" xfId="0" applyFont="1" applyBorder="1" applyAlignment="1">
      <alignment vertical="center" shrinkToFit="1"/>
    </xf>
    <xf numFmtId="38" fontId="17" fillId="0" borderId="1" xfId="3" applyFont="1" applyBorder="1" applyAlignment="1">
      <alignment vertical="center" shrinkToFit="1"/>
    </xf>
    <xf numFmtId="0" fontId="17" fillId="0" borderId="0" xfId="0" applyFont="1" applyAlignment="1">
      <alignment vertical="center" shrinkToFit="1"/>
    </xf>
    <xf numFmtId="0" fontId="17" fillId="0" borderId="1" xfId="0" applyFont="1" applyFill="1" applyBorder="1">
      <alignment vertical="center"/>
    </xf>
    <xf numFmtId="0" fontId="17" fillId="0" borderId="0" xfId="0" applyFont="1" applyAlignment="1">
      <alignment horizontal="center" vertical="center"/>
    </xf>
    <xf numFmtId="0" fontId="0" fillId="0" borderId="0" xfId="0" applyFont="1">
      <alignment vertical="center"/>
    </xf>
    <xf numFmtId="0" fontId="0" fillId="0" borderId="1" xfId="0" applyFont="1" applyFill="1" applyBorder="1">
      <alignment vertical="center"/>
    </xf>
    <xf numFmtId="0" fontId="10" fillId="0" borderId="29" xfId="0" applyFont="1" applyBorder="1">
      <alignment vertical="center"/>
    </xf>
    <xf numFmtId="0" fontId="10" fillId="0" borderId="17" xfId="0" applyFont="1" applyFill="1" applyBorder="1">
      <alignment vertical="center"/>
    </xf>
    <xf numFmtId="9" fontId="17" fillId="0" borderId="1" xfId="1" applyFont="1" applyBorder="1" applyAlignment="1">
      <alignment vertical="center" shrinkToFit="1"/>
    </xf>
    <xf numFmtId="0" fontId="10" fillId="0" borderId="1" xfId="0" applyFont="1" applyBorder="1" applyAlignment="1">
      <alignment horizontal="right" vertical="center" shrinkToFit="1"/>
    </xf>
    <xf numFmtId="0" fontId="10" fillId="0" borderId="1" xfId="0" applyFont="1" applyBorder="1" applyAlignment="1">
      <alignment horizontal="center" vertical="center" shrinkToFit="1"/>
    </xf>
    <xf numFmtId="9" fontId="16" fillId="0" borderId="1" xfId="1" applyFont="1" applyFill="1" applyBorder="1" applyAlignment="1">
      <alignment horizontal="center" vertical="center" shrinkToFit="1"/>
    </xf>
    <xf numFmtId="0" fontId="10" fillId="0" borderId="11" xfId="0" applyFont="1" applyBorder="1" applyAlignment="1">
      <alignment vertical="center" shrinkToFit="1"/>
    </xf>
    <xf numFmtId="0" fontId="0" fillId="0" borderId="1" xfId="0" applyFont="1" applyBorder="1" applyAlignment="1">
      <alignment horizontal="center" vertical="center" shrinkToFit="1"/>
    </xf>
    <xf numFmtId="0" fontId="17" fillId="0" borderId="17" xfId="0" applyFont="1" applyBorder="1" applyAlignment="1">
      <alignment vertical="center" shrinkToFit="1"/>
    </xf>
    <xf numFmtId="38" fontId="17" fillId="0" borderId="17" xfId="3" applyFont="1" applyBorder="1" applyAlignment="1">
      <alignment vertical="center" shrinkToFit="1"/>
    </xf>
    <xf numFmtId="176" fontId="0" fillId="0" borderId="17" xfId="0" applyNumberFormat="1" applyFont="1" applyBorder="1" applyAlignment="1">
      <alignment horizontal="center" vertical="center" shrinkToFit="1"/>
    </xf>
    <xf numFmtId="176" fontId="0" fillId="0" borderId="1" xfId="0" applyNumberFormat="1" applyFont="1" applyBorder="1" applyAlignment="1">
      <alignment horizontal="center" vertical="center" shrinkToFit="1"/>
    </xf>
    <xf numFmtId="6" fontId="10" fillId="0" borderId="1" xfId="4" applyFont="1" applyBorder="1" applyAlignment="1">
      <alignment horizontal="center" vertical="center" shrinkToFit="1"/>
    </xf>
    <xf numFmtId="6" fontId="10" fillId="0" borderId="1" xfId="4" applyFont="1" applyBorder="1" applyAlignment="1">
      <alignment vertical="center" shrinkToFit="1"/>
    </xf>
    <xf numFmtId="6" fontId="16" fillId="0" borderId="1" xfId="4" applyFont="1" applyFill="1" applyBorder="1" applyAlignment="1">
      <alignment horizontal="center" vertical="center" shrinkToFit="1"/>
    </xf>
    <xf numFmtId="0" fontId="17" fillId="0" borderId="29" xfId="0" applyFont="1" applyBorder="1">
      <alignment vertical="center"/>
    </xf>
    <xf numFmtId="0" fontId="0" fillId="0" borderId="1" xfId="0" applyFont="1" applyFill="1" applyBorder="1" applyAlignment="1">
      <alignment horizontal="center" vertical="center" shrinkToFit="1"/>
    </xf>
    <xf numFmtId="0" fontId="10" fillId="0" borderId="17" xfId="0" applyFont="1" applyBorder="1" applyAlignment="1">
      <alignment horizontal="center" vertical="center" shrinkToFit="1"/>
    </xf>
    <xf numFmtId="0" fontId="10" fillId="0" borderId="17" xfId="0" applyFont="1" applyBorder="1" applyAlignment="1">
      <alignment vertical="center" shrinkToFit="1"/>
    </xf>
    <xf numFmtId="0" fontId="10" fillId="0" borderId="0" xfId="0" applyNumberFormat="1" applyFont="1">
      <alignment vertical="center"/>
    </xf>
    <xf numFmtId="6" fontId="0" fillId="0" borderId="1" xfId="4" applyFont="1" applyBorder="1" applyAlignment="1">
      <alignment vertical="center" shrinkToFit="1"/>
    </xf>
    <xf numFmtId="6" fontId="17" fillId="0" borderId="0" xfId="4" applyFont="1">
      <alignment vertical="center"/>
    </xf>
    <xf numFmtId="0" fontId="14" fillId="5" borderId="6" xfId="0" applyFont="1" applyFill="1" applyBorder="1">
      <alignment vertical="center"/>
    </xf>
    <xf numFmtId="0" fontId="15" fillId="5" borderId="7" xfId="0" applyFont="1" applyFill="1" applyBorder="1" applyAlignment="1">
      <alignment horizontal="center" vertical="center"/>
    </xf>
    <xf numFmtId="0" fontId="2" fillId="5" borderId="30" xfId="0" applyFont="1" applyFill="1" applyBorder="1" applyAlignment="1">
      <alignment horizontal="center" vertical="center"/>
    </xf>
    <xf numFmtId="0" fontId="19" fillId="5" borderId="30" xfId="0" applyFont="1" applyFill="1" applyBorder="1" applyAlignment="1">
      <alignment horizontal="center" vertical="center"/>
    </xf>
    <xf numFmtId="0" fontId="19" fillId="5" borderId="28" xfId="0" applyFont="1" applyFill="1" applyBorder="1" applyAlignment="1">
      <alignment horizontal="center" vertical="center" shrinkToFit="1"/>
    </xf>
    <xf numFmtId="0" fontId="19" fillId="5" borderId="28" xfId="0" applyFont="1" applyFill="1" applyBorder="1" applyAlignment="1">
      <alignment horizontal="center" vertical="center"/>
    </xf>
    <xf numFmtId="0" fontId="2" fillId="5" borderId="28" xfId="0" applyFont="1" applyFill="1" applyBorder="1" applyAlignment="1">
      <alignment horizontal="center" vertical="center"/>
    </xf>
    <xf numFmtId="0" fontId="10" fillId="0" borderId="0" xfId="0" applyFont="1" applyBorder="1">
      <alignment vertical="center"/>
    </xf>
    <xf numFmtId="0" fontId="24" fillId="5" borderId="7" xfId="0" applyFont="1" applyFill="1" applyBorder="1" applyAlignment="1">
      <alignment horizontal="center" vertical="center"/>
    </xf>
    <xf numFmtId="0" fontId="25" fillId="5" borderId="7" xfId="0" applyFont="1" applyFill="1" applyBorder="1" applyAlignment="1">
      <alignment horizontal="center" vertical="center"/>
    </xf>
    <xf numFmtId="0" fontId="24" fillId="5" borderId="7" xfId="0" applyFont="1" applyFill="1" applyBorder="1" applyAlignment="1">
      <alignment horizontal="center" shrinkToFit="1"/>
    </xf>
    <xf numFmtId="0" fontId="24" fillId="5" borderId="7" xfId="0" applyFont="1" applyFill="1" applyBorder="1" applyAlignment="1">
      <alignment horizontal="center" vertical="center" shrinkToFit="1"/>
    </xf>
    <xf numFmtId="0" fontId="26" fillId="5" borderId="7" xfId="0" applyFont="1" applyFill="1" applyBorder="1" applyAlignment="1">
      <alignment horizontal="center" vertical="center" shrinkToFit="1"/>
    </xf>
    <xf numFmtId="0" fontId="24" fillId="5" borderId="28" xfId="0" applyFont="1" applyFill="1" applyBorder="1" applyAlignment="1">
      <alignment horizontal="center" vertical="center"/>
    </xf>
    <xf numFmtId="0" fontId="24" fillId="5" borderId="28" xfId="0" applyFont="1" applyFill="1" applyBorder="1" applyAlignment="1">
      <alignment horizontal="center" vertical="center" shrinkToFit="1"/>
    </xf>
    <xf numFmtId="0" fontId="10" fillId="0" borderId="0" xfId="0" applyNumberFormat="1" applyFont="1" applyAlignment="1">
      <alignment vertical="center"/>
    </xf>
    <xf numFmtId="0" fontId="7" fillId="0" borderId="16" xfId="0" applyFont="1" applyBorder="1">
      <alignment vertical="center"/>
    </xf>
    <xf numFmtId="0" fontId="7" fillId="0" borderId="16" xfId="0" applyFont="1" applyBorder="1" applyAlignment="1">
      <alignment vertical="center"/>
    </xf>
    <xf numFmtId="0" fontId="8" fillId="0" borderId="16" xfId="0" applyFont="1" applyBorder="1">
      <alignment vertical="center"/>
    </xf>
    <xf numFmtId="0" fontId="9" fillId="0" borderId="16" xfId="0" applyFont="1" applyBorder="1">
      <alignment vertical="center"/>
    </xf>
    <xf numFmtId="0" fontId="3" fillId="0" borderId="16" xfId="0" applyFont="1" applyBorder="1">
      <alignment vertical="center"/>
    </xf>
    <xf numFmtId="0" fontId="0" fillId="0" borderId="16" xfId="0" applyBorder="1">
      <alignment vertical="center"/>
    </xf>
    <xf numFmtId="0" fontId="7" fillId="0" borderId="5" xfId="0" applyFont="1" applyBorder="1">
      <alignment vertical="center"/>
    </xf>
    <xf numFmtId="0" fontId="3" fillId="0" borderId="3" xfId="0" applyFont="1" applyBorder="1">
      <alignment vertical="center"/>
    </xf>
    <xf numFmtId="0" fontId="3" fillId="0" borderId="5" xfId="0" applyFont="1" applyBorder="1">
      <alignment vertical="center"/>
    </xf>
    <xf numFmtId="0" fontId="0" fillId="0" borderId="0" xfId="0" applyFill="1" applyAlignment="1">
      <alignment horizontal="center" vertical="center"/>
    </xf>
    <xf numFmtId="0" fontId="6" fillId="0" borderId="3" xfId="0" applyFont="1" applyBorder="1" applyAlignment="1">
      <alignment vertical="center"/>
    </xf>
    <xf numFmtId="0" fontId="0" fillId="0" borderId="3" xfId="0" applyBorder="1">
      <alignment vertical="center"/>
    </xf>
    <xf numFmtId="0" fontId="0" fillId="0" borderId="5" xfId="0" applyBorder="1">
      <alignment vertical="center"/>
    </xf>
    <xf numFmtId="0" fontId="0" fillId="0" borderId="35" xfId="0" applyFont="1" applyFill="1" applyBorder="1">
      <alignment vertical="center"/>
    </xf>
    <xf numFmtId="0" fontId="0" fillId="0" borderId="36" xfId="0" applyFont="1" applyFill="1" applyBorder="1">
      <alignment vertical="center"/>
    </xf>
    <xf numFmtId="0" fontId="3" fillId="0" borderId="36" xfId="0" applyFont="1" applyBorder="1">
      <alignment vertical="center"/>
    </xf>
    <xf numFmtId="0" fontId="0" fillId="0" borderId="36" xfId="0" applyFont="1" applyBorder="1">
      <alignment vertical="center"/>
    </xf>
    <xf numFmtId="0" fontId="0" fillId="0" borderId="16" xfId="0" applyFont="1" applyBorder="1">
      <alignment vertical="center"/>
    </xf>
    <xf numFmtId="0" fontId="0" fillId="0" borderId="16" xfId="0" applyFont="1" applyFill="1" applyBorder="1">
      <alignment vertical="center"/>
    </xf>
    <xf numFmtId="0" fontId="3" fillId="0" borderId="37" xfId="0" applyFont="1" applyBorder="1">
      <alignment vertical="center"/>
    </xf>
    <xf numFmtId="0" fontId="0" fillId="0" borderId="3" xfId="0" applyFont="1" applyBorder="1">
      <alignment vertical="center"/>
    </xf>
    <xf numFmtId="0" fontId="0" fillId="0" borderId="0" xfId="0" applyAlignment="1">
      <alignment vertical="center"/>
    </xf>
    <xf numFmtId="0" fontId="14" fillId="5" borderId="38" xfId="0" applyFont="1" applyFill="1" applyBorder="1">
      <alignment vertical="center"/>
    </xf>
    <xf numFmtId="0" fontId="14" fillId="5" borderId="20" xfId="0" applyFont="1" applyFill="1" applyBorder="1">
      <alignment vertical="center"/>
    </xf>
    <xf numFmtId="0" fontId="14" fillId="5" borderId="20" xfId="0" applyFont="1" applyFill="1" applyBorder="1" applyAlignment="1">
      <alignment horizontal="center" vertical="center"/>
    </xf>
    <xf numFmtId="0" fontId="2" fillId="5" borderId="20" xfId="0" applyFont="1" applyFill="1" applyBorder="1" applyAlignment="1">
      <alignment horizontal="center" vertical="center"/>
    </xf>
    <xf numFmtId="0" fontId="14" fillId="5" borderId="20" xfId="0" applyFont="1" applyFill="1" applyBorder="1" applyAlignment="1">
      <alignment horizontal="center" shrinkToFit="1"/>
    </xf>
    <xf numFmtId="0" fontId="15" fillId="5" borderId="20" xfId="0" applyFont="1" applyFill="1" applyBorder="1" applyAlignment="1">
      <alignment horizontal="center" vertical="center"/>
    </xf>
    <xf numFmtId="0" fontId="15" fillId="5" borderId="22" xfId="0" applyFont="1" applyFill="1" applyBorder="1" applyAlignment="1">
      <alignment horizontal="center" vertical="center"/>
    </xf>
    <xf numFmtId="0" fontId="15" fillId="5" borderId="21" xfId="0" applyFont="1" applyFill="1" applyBorder="1" applyAlignment="1">
      <alignment horizontal="center" vertical="center"/>
    </xf>
    <xf numFmtId="49" fontId="10" fillId="0" borderId="1" xfId="0" applyNumberFormat="1" applyFont="1" applyBorder="1" applyAlignment="1">
      <alignment vertical="center" shrinkToFit="1"/>
    </xf>
    <xf numFmtId="0" fontId="10" fillId="0" borderId="24" xfId="0" applyFont="1" applyBorder="1">
      <alignment vertical="center"/>
    </xf>
    <xf numFmtId="0" fontId="0" fillId="0" borderId="7" xfId="0" applyFont="1" applyBorder="1" applyAlignment="1">
      <alignment horizontal="center" vertical="center" shrinkToFit="1"/>
    </xf>
    <xf numFmtId="0" fontId="10" fillId="0" borderId="7" xfId="0" applyFont="1" applyBorder="1" applyAlignment="1">
      <alignment horizontal="right" vertical="center" shrinkToFit="1"/>
    </xf>
    <xf numFmtId="0" fontId="10" fillId="0" borderId="7" xfId="0" applyFont="1" applyBorder="1" applyAlignment="1">
      <alignment vertical="center" shrinkToFit="1"/>
    </xf>
    <xf numFmtId="6" fontId="10" fillId="0" borderId="7" xfId="4" applyFont="1" applyBorder="1" applyAlignment="1">
      <alignment vertical="center" shrinkToFit="1"/>
    </xf>
    <xf numFmtId="6" fontId="10" fillId="0" borderId="7" xfId="4" applyFont="1" applyBorder="1" applyAlignment="1">
      <alignment horizontal="center" vertical="center" shrinkToFit="1"/>
    </xf>
    <xf numFmtId="6" fontId="16" fillId="0" borderId="7" xfId="4" applyFont="1" applyFill="1" applyBorder="1" applyAlignment="1">
      <alignment horizontal="center" vertical="center" shrinkToFit="1"/>
    </xf>
    <xf numFmtId="9" fontId="16" fillId="0" borderId="7" xfId="1" applyFont="1" applyFill="1" applyBorder="1" applyAlignment="1">
      <alignment horizontal="center" vertical="center" shrinkToFit="1"/>
    </xf>
    <xf numFmtId="49" fontId="10" fillId="0" borderId="7" xfId="0" applyNumberFormat="1" applyFont="1" applyBorder="1" applyAlignment="1">
      <alignment vertical="center" shrinkToFit="1"/>
    </xf>
    <xf numFmtId="0" fontId="10" fillId="0" borderId="9" xfId="0" applyFont="1" applyBorder="1" applyAlignment="1">
      <alignment vertical="center" shrinkToFit="1"/>
    </xf>
    <xf numFmtId="0" fontId="26" fillId="5" borderId="28" xfId="0" applyFont="1" applyFill="1" applyBorder="1" applyAlignment="1">
      <alignment horizontal="center" vertical="center"/>
    </xf>
    <xf numFmtId="0" fontId="30" fillId="0" borderId="1" xfId="0" applyFont="1" applyFill="1" applyBorder="1">
      <alignment vertical="center"/>
    </xf>
    <xf numFmtId="0" fontId="0" fillId="0" borderId="6" xfId="0" applyFont="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5" borderId="1" xfId="0" applyFill="1" applyBorder="1">
      <alignment vertical="center"/>
    </xf>
    <xf numFmtId="0" fontId="0" fillId="0" borderId="1" xfId="0" applyBorder="1" applyAlignment="1">
      <alignment horizontal="center" vertical="center"/>
    </xf>
    <xf numFmtId="6" fontId="0" fillId="0" borderId="1" xfId="4" applyFont="1" applyBorder="1">
      <alignment vertical="center"/>
    </xf>
    <xf numFmtId="6" fontId="0" fillId="0" borderId="0" xfId="4" applyFont="1">
      <alignment vertical="center"/>
    </xf>
    <xf numFmtId="0" fontId="27" fillId="5" borderId="1" xfId="0" applyFont="1" applyFill="1" applyBorder="1" applyAlignment="1">
      <alignment horizontal="center" vertical="center"/>
    </xf>
    <xf numFmtId="0" fontId="32" fillId="5" borderId="1" xfId="0" applyFont="1" applyFill="1" applyBorder="1" applyAlignment="1">
      <alignment horizontal="center" vertical="center"/>
    </xf>
    <xf numFmtId="6" fontId="27" fillId="0" borderId="1" xfId="4" applyFont="1" applyBorder="1">
      <alignment vertical="center"/>
    </xf>
    <xf numFmtId="0" fontId="0" fillId="5" borderId="10" xfId="0" applyFill="1" applyBorder="1" applyAlignment="1">
      <alignment horizontal="center" vertical="center"/>
    </xf>
    <xf numFmtId="0" fontId="0" fillId="5" borderId="11" xfId="0" applyFill="1" applyBorder="1">
      <alignment vertical="center"/>
    </xf>
    <xf numFmtId="0" fontId="27" fillId="0" borderId="10" xfId="0" applyFont="1" applyBorder="1" applyAlignment="1">
      <alignment horizontal="center" vertical="center"/>
    </xf>
    <xf numFmtId="6" fontId="27" fillId="0" borderId="11" xfId="4" applyFont="1" applyBorder="1">
      <alignment vertical="center"/>
    </xf>
    <xf numFmtId="0" fontId="27" fillId="0" borderId="19" xfId="0" applyFont="1" applyBorder="1" applyAlignment="1">
      <alignment horizontal="center" vertical="center"/>
    </xf>
    <xf numFmtId="6" fontId="27" fillId="0" borderId="8" xfId="4" applyFont="1" applyBorder="1">
      <alignment vertical="center"/>
    </xf>
    <xf numFmtId="6" fontId="27" fillId="0" borderId="12" xfId="4" applyFont="1" applyBorder="1">
      <alignment vertical="center"/>
    </xf>
    <xf numFmtId="0" fontId="33" fillId="5" borderId="31" xfId="0" applyFont="1" applyFill="1" applyBorder="1" applyAlignment="1">
      <alignment horizontal="center" vertical="center"/>
    </xf>
    <xf numFmtId="0" fontId="33" fillId="5" borderId="27" xfId="0" applyFont="1" applyFill="1" applyBorder="1" applyAlignment="1">
      <alignment horizontal="center" vertical="center"/>
    </xf>
    <xf numFmtId="0" fontId="2" fillId="5" borderId="1" xfId="0" applyFont="1" applyFill="1" applyBorder="1" applyAlignment="1">
      <alignment horizontal="center" vertical="center"/>
    </xf>
    <xf numFmtId="0" fontId="24" fillId="5" borderId="1" xfId="0" applyFont="1" applyFill="1" applyBorder="1" applyAlignment="1">
      <alignment horizontal="center" vertical="center"/>
    </xf>
    <xf numFmtId="0" fontId="17" fillId="0" borderId="23" xfId="0" applyFont="1" applyBorder="1" applyAlignment="1">
      <alignment vertical="center" shrinkToFit="1"/>
    </xf>
    <xf numFmtId="6" fontId="17" fillId="0" borderId="1" xfId="4" applyFont="1" applyBorder="1" applyAlignment="1">
      <alignment vertical="center" shrinkToFit="1"/>
    </xf>
    <xf numFmtId="0" fontId="17" fillId="0" borderId="1" xfId="0" applyFont="1" applyBorder="1">
      <alignment vertical="center"/>
    </xf>
    <xf numFmtId="0" fontId="2" fillId="5" borderId="7" xfId="0" applyFont="1" applyFill="1" applyBorder="1" applyAlignment="1">
      <alignment horizontal="center" vertical="center"/>
    </xf>
    <xf numFmtId="0" fontId="2" fillId="5" borderId="1" xfId="0" applyFont="1" applyFill="1" applyBorder="1" applyAlignment="1">
      <alignment horizontal="center" vertical="center"/>
    </xf>
    <xf numFmtId="0" fontId="18" fillId="7" borderId="0" xfId="0" applyFont="1" applyFill="1" applyBorder="1" applyAlignment="1">
      <alignment vertical="center"/>
    </xf>
    <xf numFmtId="0" fontId="34" fillId="0" borderId="0" xfId="0" applyFont="1" applyFill="1" applyBorder="1" applyAlignment="1">
      <alignment vertical="center"/>
    </xf>
    <xf numFmtId="0" fontId="5" fillId="8" borderId="0" xfId="0" applyFont="1" applyFill="1">
      <alignment vertical="center"/>
    </xf>
    <xf numFmtId="0" fontId="18" fillId="6" borderId="0" xfId="0" applyFont="1" applyFill="1" applyBorder="1" applyAlignment="1">
      <alignment vertical="center"/>
    </xf>
    <xf numFmtId="6" fontId="10" fillId="0" borderId="17" xfId="4" applyFont="1" applyBorder="1" applyAlignment="1">
      <alignment vertical="center" shrinkToFit="1"/>
    </xf>
    <xf numFmtId="0" fontId="13" fillId="7" borderId="0" xfId="0" applyFont="1" applyFill="1" applyBorder="1" applyAlignment="1">
      <alignment vertical="center"/>
    </xf>
    <xf numFmtId="0" fontId="10" fillId="8" borderId="0" xfId="0" applyFont="1" applyFill="1" applyBorder="1" applyAlignment="1">
      <alignment vertical="center"/>
    </xf>
    <xf numFmtId="0" fontId="2" fillId="5" borderId="6" xfId="0" applyFont="1" applyFill="1" applyBorder="1" applyAlignment="1">
      <alignment horizontal="center" vertical="center"/>
    </xf>
    <xf numFmtId="0" fontId="2" fillId="5" borderId="9" xfId="0" applyFont="1" applyFill="1" applyBorder="1" applyAlignment="1">
      <alignment horizontal="center" vertical="center"/>
    </xf>
    <xf numFmtId="0" fontId="33" fillId="5" borderId="29" xfId="0" applyFont="1" applyFill="1" applyBorder="1" applyAlignment="1">
      <alignment horizontal="center" vertical="center"/>
    </xf>
    <xf numFmtId="6" fontId="24" fillId="5" borderId="41" xfId="4" applyFont="1" applyFill="1" applyBorder="1" applyAlignment="1">
      <alignment horizontal="center" vertical="center"/>
    </xf>
    <xf numFmtId="0" fontId="2" fillId="5" borderId="3" xfId="0" applyFont="1" applyFill="1" applyBorder="1" applyAlignment="1">
      <alignment horizontal="center" vertical="center"/>
    </xf>
    <xf numFmtId="6" fontId="17" fillId="0" borderId="17" xfId="4" applyFont="1" applyBorder="1" applyAlignment="1">
      <alignment vertical="center" shrinkToFit="1"/>
    </xf>
    <xf numFmtId="0" fontId="33" fillId="5" borderId="1" xfId="0" applyFont="1" applyFill="1" applyBorder="1" applyAlignment="1">
      <alignment horizontal="center" vertical="center"/>
    </xf>
    <xf numFmtId="0" fontId="0" fillId="0" borderId="20" xfId="0" applyBorder="1" applyAlignment="1">
      <alignment horizontal="center" vertical="center"/>
    </xf>
    <xf numFmtId="0" fontId="10" fillId="4" borderId="0" xfId="0" applyFont="1" applyFill="1">
      <alignment vertical="center"/>
    </xf>
    <xf numFmtId="0" fontId="19" fillId="5" borderId="13" xfId="0" applyFont="1" applyFill="1" applyBorder="1" applyAlignment="1">
      <alignment horizontal="center" vertical="center"/>
    </xf>
    <xf numFmtId="0" fontId="0" fillId="0" borderId="24" xfId="0" applyFont="1" applyBorder="1" applyAlignment="1">
      <alignment horizontal="center" vertical="center" shrinkToFit="1"/>
    </xf>
    <xf numFmtId="0" fontId="17" fillId="0" borderId="24" xfId="0" applyFont="1" applyBorder="1" applyAlignment="1">
      <alignment horizontal="center" vertical="center" shrinkToFit="1"/>
    </xf>
    <xf numFmtId="0" fontId="0" fillId="0" borderId="17" xfId="0" applyFont="1" applyBorder="1" applyAlignment="1">
      <alignment horizontal="center" vertical="center" shrinkToFit="1"/>
    </xf>
    <xf numFmtId="0" fontId="35" fillId="5" borderId="28" xfId="0" applyFont="1" applyFill="1" applyBorder="1" applyAlignment="1">
      <alignment horizontal="center" vertical="center"/>
    </xf>
    <xf numFmtId="0" fontId="24" fillId="0" borderId="0" xfId="0" applyFont="1">
      <alignment vertical="center"/>
    </xf>
    <xf numFmtId="0" fontId="35" fillId="0" borderId="0" xfId="0" applyFont="1">
      <alignment vertical="center"/>
    </xf>
    <xf numFmtId="0" fontId="35" fillId="5" borderId="40" xfId="0" applyFont="1" applyFill="1" applyBorder="1" applyAlignment="1">
      <alignment horizontal="center" vertical="center"/>
    </xf>
    <xf numFmtId="0" fontId="17" fillId="0" borderId="17" xfId="0" applyFont="1" applyBorder="1" applyAlignment="1">
      <alignment horizontal="center" vertical="center" shrinkToFit="1"/>
    </xf>
    <xf numFmtId="0" fontId="2" fillId="5" borderId="7" xfId="0" applyFont="1" applyFill="1" applyBorder="1" applyAlignment="1">
      <alignment horizontal="center" vertical="center"/>
    </xf>
    <xf numFmtId="0" fontId="12" fillId="2" borderId="13" xfId="0" applyFont="1" applyFill="1" applyBorder="1" applyAlignment="1">
      <alignment horizontal="right" vertical="center"/>
    </xf>
    <xf numFmtId="0" fontId="12" fillId="2" borderId="2" xfId="0" applyFont="1" applyFill="1" applyBorder="1" applyAlignment="1">
      <alignment horizontal="right" vertical="center"/>
    </xf>
    <xf numFmtId="0" fontId="12" fillId="2" borderId="14" xfId="0" applyFont="1" applyFill="1" applyBorder="1" applyAlignment="1">
      <alignment horizontal="right" vertical="center"/>
    </xf>
    <xf numFmtId="0" fontId="12" fillId="2" borderId="4" xfId="0" applyFont="1" applyFill="1" applyBorder="1" applyAlignment="1">
      <alignment horizontal="right" vertical="center"/>
    </xf>
    <xf numFmtId="0" fontId="11" fillId="2" borderId="1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5" fillId="5" borderId="32" xfId="0" applyFont="1" applyFill="1" applyBorder="1" applyAlignment="1">
      <alignment horizontal="center" vertical="center"/>
    </xf>
    <xf numFmtId="0" fontId="15" fillId="5" borderId="33"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26" xfId="0" applyFont="1" applyFill="1" applyBorder="1" applyAlignment="1">
      <alignment horizontal="center" vertical="center"/>
    </xf>
    <xf numFmtId="0" fontId="13" fillId="0" borderId="0" xfId="0" applyFont="1" applyFill="1" applyBorder="1" applyAlignment="1">
      <alignment horizontal="left" vertical="center"/>
    </xf>
    <xf numFmtId="0" fontId="10" fillId="0" borderId="0" xfId="0" applyFont="1" applyFill="1" applyBorder="1">
      <alignment vertical="center"/>
    </xf>
    <xf numFmtId="6" fontId="11" fillId="2" borderId="2" xfId="4" applyFont="1" applyFill="1" applyBorder="1" applyAlignment="1">
      <alignment horizontal="left" vertical="center"/>
    </xf>
    <xf numFmtId="6" fontId="11" fillId="2" borderId="3" xfId="4" applyFont="1" applyFill="1" applyBorder="1" applyAlignment="1">
      <alignment horizontal="left" vertical="center"/>
    </xf>
    <xf numFmtId="6" fontId="11" fillId="2" borderId="4" xfId="4" applyFont="1" applyFill="1" applyBorder="1" applyAlignment="1">
      <alignment horizontal="left" vertical="center"/>
    </xf>
    <xf numFmtId="6" fontId="11" fillId="2" borderId="5" xfId="4" applyFont="1" applyFill="1" applyBorder="1" applyAlignment="1">
      <alignment horizontal="left" vertical="center"/>
    </xf>
    <xf numFmtId="14" fontId="10" fillId="0" borderId="0" xfId="0" applyNumberFormat="1" applyFont="1" applyAlignment="1">
      <alignment horizontal="center" vertical="center"/>
    </xf>
    <xf numFmtId="0" fontId="20" fillId="5" borderId="6" xfId="0" applyFont="1" applyFill="1" applyBorder="1" applyAlignment="1">
      <alignment horizontal="center" vertical="center"/>
    </xf>
    <xf numFmtId="0" fontId="20" fillId="5" borderId="9" xfId="0" applyFont="1" applyFill="1" applyBorder="1" applyAlignment="1">
      <alignment horizontal="center" vertical="center"/>
    </xf>
    <xf numFmtId="0" fontId="20" fillId="5" borderId="19" xfId="0" applyFont="1" applyFill="1" applyBorder="1" applyAlignment="1">
      <alignment horizontal="center" vertical="center"/>
    </xf>
    <xf numFmtId="0" fontId="20" fillId="5" borderId="1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12"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5"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16" xfId="0" applyFont="1" applyFill="1" applyBorder="1" applyAlignment="1">
      <alignment horizontal="center" vertical="center"/>
    </xf>
    <xf numFmtId="6" fontId="21" fillId="4" borderId="13" xfId="4" applyFont="1" applyFill="1" applyBorder="1" applyAlignment="1">
      <alignment horizontal="center" vertical="center"/>
    </xf>
    <xf numFmtId="6" fontId="21" fillId="4" borderId="2" xfId="4" applyFont="1" applyFill="1" applyBorder="1" applyAlignment="1">
      <alignment horizontal="center" vertical="center"/>
    </xf>
    <xf numFmtId="6" fontId="21" fillId="4" borderId="3" xfId="4" applyFont="1" applyFill="1" applyBorder="1" applyAlignment="1">
      <alignment horizontal="center" vertical="center"/>
    </xf>
    <xf numFmtId="6" fontId="21" fillId="4" borderId="14" xfId="4" applyFont="1" applyFill="1" applyBorder="1" applyAlignment="1">
      <alignment horizontal="center" vertical="center"/>
    </xf>
    <xf numFmtId="6" fontId="21" fillId="4" borderId="4" xfId="4" applyFont="1" applyFill="1" applyBorder="1" applyAlignment="1">
      <alignment horizontal="center" vertical="center"/>
    </xf>
    <xf numFmtId="6" fontId="21" fillId="4" borderId="5" xfId="4" applyFont="1" applyFill="1" applyBorder="1" applyAlignment="1">
      <alignment horizontal="center" vertical="center"/>
    </xf>
    <xf numFmtId="0" fontId="2" fillId="5" borderId="18" xfId="0" applyFont="1" applyFill="1" applyBorder="1" applyAlignment="1">
      <alignment horizontal="center" vertical="center" shrinkToFit="1"/>
    </xf>
    <xf numFmtId="0" fontId="2" fillId="5" borderId="39" xfId="0" applyFont="1" applyFill="1" applyBorder="1" applyAlignment="1">
      <alignment horizontal="center" vertical="center" shrinkToFit="1"/>
    </xf>
    <xf numFmtId="0" fontId="2" fillId="5" borderId="25" xfId="0" applyFont="1" applyFill="1" applyBorder="1" applyAlignment="1">
      <alignment horizontal="center" vertical="center" shrinkToFit="1"/>
    </xf>
    <xf numFmtId="0" fontId="19" fillId="5" borderId="18" xfId="0" applyFont="1" applyFill="1" applyBorder="1" applyAlignment="1">
      <alignment horizontal="center" vertical="center" shrinkToFit="1"/>
    </xf>
    <xf numFmtId="0" fontId="19" fillId="5" borderId="25" xfId="0" applyFont="1" applyFill="1" applyBorder="1" applyAlignment="1">
      <alignment horizontal="center" vertical="center" shrinkToFit="1"/>
    </xf>
    <xf numFmtId="0" fontId="2" fillId="5" borderId="1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25"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5" xfId="0" applyFont="1" applyFill="1" applyBorder="1" applyAlignment="1">
      <alignment horizontal="center" vertical="center"/>
    </xf>
    <xf numFmtId="0" fontId="19" fillId="5" borderId="18" xfId="0" applyFont="1" applyFill="1" applyBorder="1" applyAlignment="1">
      <alignment horizontal="center" vertical="center"/>
    </xf>
    <xf numFmtId="0" fontId="19" fillId="5" borderId="25"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4" xfId="0" applyFont="1" applyFill="1" applyBorder="1" applyAlignment="1">
      <alignment horizontal="center" vertical="center"/>
    </xf>
    <xf numFmtId="6" fontId="23" fillId="0" borderId="2" xfId="0" applyNumberFormat="1" applyFont="1" applyFill="1" applyBorder="1" applyAlignment="1">
      <alignment horizontal="center" vertical="center"/>
    </xf>
    <xf numFmtId="6" fontId="23" fillId="0" borderId="3" xfId="0" applyNumberFormat="1" applyFont="1" applyFill="1" applyBorder="1" applyAlignment="1">
      <alignment horizontal="center" vertical="center"/>
    </xf>
    <xf numFmtId="6" fontId="23" fillId="0" borderId="4" xfId="0" applyNumberFormat="1" applyFont="1" applyFill="1" applyBorder="1" applyAlignment="1">
      <alignment horizontal="center" vertical="center"/>
    </xf>
    <xf numFmtId="6" fontId="23" fillId="0" borderId="5" xfId="0" applyNumberFormat="1" applyFont="1" applyFill="1" applyBorder="1" applyAlignment="1">
      <alignment horizontal="center" vertical="center"/>
    </xf>
    <xf numFmtId="0" fontId="19" fillId="5" borderId="39" xfId="0" applyFont="1" applyFill="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wrapText="1"/>
    </xf>
    <xf numFmtId="0" fontId="0" fillId="6" borderId="13" xfId="0" applyFill="1" applyBorder="1" applyAlignment="1">
      <alignment horizontal="center" vertical="center"/>
    </xf>
    <xf numFmtId="0" fontId="0" fillId="6" borderId="3" xfId="0" applyFill="1" applyBorder="1" applyAlignment="1">
      <alignment horizontal="center" vertical="center"/>
    </xf>
    <xf numFmtId="0" fontId="0" fillId="6" borderId="14" xfId="0" applyFill="1" applyBorder="1" applyAlignment="1">
      <alignment horizontal="center" vertical="center"/>
    </xf>
    <xf numFmtId="0" fontId="0" fillId="6" borderId="5" xfId="0" applyFill="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13" fillId="6" borderId="13" xfId="0" applyFont="1" applyFill="1" applyBorder="1" applyAlignment="1">
      <alignment horizontal="center" vertical="center"/>
    </xf>
    <xf numFmtId="0" fontId="29" fillId="6" borderId="2" xfId="0" applyFont="1" applyFill="1" applyBorder="1" applyAlignment="1">
      <alignment horizontal="center" vertical="center"/>
    </xf>
    <xf numFmtId="0" fontId="29" fillId="6" borderId="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 xfId="0" applyFont="1" applyFill="1" applyBorder="1" applyAlignment="1">
      <alignment horizontal="center" vertical="center"/>
    </xf>
    <xf numFmtId="0" fontId="29" fillId="6" borderId="5" xfId="0" applyFont="1" applyFill="1" applyBorder="1" applyAlignment="1">
      <alignment horizontal="center" vertical="center"/>
    </xf>
    <xf numFmtId="0" fontId="27" fillId="2" borderId="13"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5" xfId="0" applyFont="1" applyFill="1" applyBorder="1" applyAlignment="1">
      <alignment horizontal="center" vertical="center"/>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13"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xf>
    <xf numFmtId="0" fontId="2" fillId="5" borderId="1" xfId="0" applyFont="1" applyFill="1" applyBorder="1" applyAlignment="1">
      <alignment horizontal="center" vertical="center"/>
    </xf>
    <xf numFmtId="0" fontId="11" fillId="5" borderId="18" xfId="0" applyFont="1" applyFill="1" applyBorder="1" applyAlignment="1">
      <alignment horizontal="center" vertical="center"/>
    </xf>
    <xf numFmtId="0" fontId="31" fillId="5" borderId="39" xfId="0" applyFont="1" applyFill="1" applyBorder="1" applyAlignment="1">
      <alignment horizontal="center" vertical="center"/>
    </xf>
    <xf numFmtId="0" fontId="31" fillId="5" borderId="25" xfId="0" applyFont="1" applyFill="1" applyBorder="1" applyAlignment="1">
      <alignment horizontal="center" vertical="center"/>
    </xf>
  </cellXfs>
  <cellStyles count="5">
    <cellStyle name="パーセント" xfId="1" builtinId="5"/>
    <cellStyle name="ハイパーリンク" xfId="2" builtinId="8"/>
    <cellStyle name="桁区切り" xfId="3" builtinId="6"/>
    <cellStyle name="通貨" xfId="4" builtinId="7"/>
    <cellStyle name="標準" xfId="0" builtinId="0"/>
  </cellStyles>
  <dxfs count="34">
    <dxf>
      <fill>
        <patternFill>
          <bgColor rgb="FF00B0F0"/>
        </patternFill>
      </fill>
    </dxf>
    <dxf>
      <fill>
        <patternFill>
          <bgColor theme="2" tint="-0.24994659260841701"/>
        </patternFill>
      </fill>
    </dxf>
    <dxf>
      <fill>
        <patternFill>
          <bgColor rgb="FFFFC000"/>
        </patternFill>
      </fill>
    </dxf>
    <dxf>
      <fill>
        <patternFill>
          <bgColor rgb="FFFFFF00"/>
        </patternFill>
      </fill>
    </dxf>
    <dxf>
      <fill>
        <patternFill>
          <bgColor rgb="FF00B0F0"/>
        </patternFill>
      </fill>
    </dxf>
    <dxf>
      <fill>
        <patternFill>
          <bgColor theme="2" tint="-0.24994659260841701"/>
        </patternFill>
      </fill>
    </dxf>
    <dxf>
      <fill>
        <patternFill>
          <bgColor rgb="FFFFFF00"/>
        </patternFill>
      </fill>
    </dxf>
    <dxf>
      <fill>
        <patternFill>
          <bgColor rgb="FF00B0F0"/>
        </patternFill>
      </fill>
    </dxf>
    <dxf>
      <fill>
        <patternFill>
          <bgColor theme="2" tint="-0.24994659260841701"/>
        </patternFill>
      </fill>
    </dxf>
    <dxf>
      <fill>
        <patternFill>
          <bgColor theme="2" tint="-0.24994659260841701"/>
        </patternFill>
      </fill>
    </dxf>
    <dxf>
      <fill>
        <patternFill>
          <bgColor rgb="FFFFFF00"/>
        </patternFill>
      </fill>
    </dxf>
    <dxf>
      <fill>
        <patternFill>
          <bgColor rgb="FF00B0F0"/>
        </patternFill>
      </fill>
    </dxf>
    <dxf>
      <fill>
        <patternFill>
          <bgColor theme="2" tint="-0.24994659260841701"/>
        </patternFill>
      </fill>
    </dxf>
    <dxf>
      <fill>
        <patternFill>
          <bgColor rgb="FFFFFF00"/>
        </patternFill>
      </fill>
    </dxf>
    <dxf>
      <fill>
        <patternFill>
          <bgColor rgb="FF00B0F0"/>
        </patternFill>
      </fill>
    </dxf>
    <dxf>
      <fill>
        <patternFill>
          <bgColor theme="2" tint="-0.24994659260841701"/>
        </patternFill>
      </fill>
    </dxf>
    <dxf>
      <fill>
        <patternFill>
          <bgColor rgb="FFFFFF00"/>
        </patternFill>
      </fill>
    </dxf>
    <dxf>
      <fill>
        <patternFill>
          <bgColor rgb="FF00B0F0"/>
        </patternFill>
      </fill>
    </dxf>
    <dxf>
      <fill>
        <patternFill>
          <bgColor theme="2" tint="-0.24994659260841701"/>
        </patternFill>
      </fill>
    </dxf>
    <dxf>
      <fill>
        <patternFill>
          <bgColor rgb="FFFFFF00"/>
        </patternFill>
      </fill>
    </dxf>
    <dxf>
      <fill>
        <patternFill>
          <bgColor rgb="FF00B0F0"/>
        </patternFill>
      </fill>
    </dxf>
    <dxf>
      <fill>
        <patternFill>
          <bgColor theme="2" tint="-0.24994659260841701"/>
        </patternFill>
      </fill>
    </dxf>
    <dxf>
      <fill>
        <patternFill>
          <bgColor rgb="FFFFFF00"/>
        </patternFill>
      </fill>
    </dxf>
    <dxf>
      <fill>
        <patternFill>
          <bgColor rgb="FF00B0F0"/>
        </patternFill>
      </fill>
    </dxf>
    <dxf>
      <fill>
        <patternFill>
          <bgColor theme="2" tint="-0.24994659260841701"/>
        </patternFill>
      </fill>
    </dxf>
    <dxf>
      <fill>
        <patternFill>
          <bgColor rgb="FFFFFF00"/>
        </patternFill>
      </fill>
    </dxf>
    <dxf>
      <fill>
        <patternFill>
          <bgColor rgb="FF00B0F0"/>
        </patternFill>
      </fill>
    </dxf>
    <dxf>
      <fill>
        <patternFill>
          <bgColor theme="2" tint="-0.24994659260841701"/>
        </patternFill>
      </fill>
    </dxf>
    <dxf>
      <fill>
        <patternFill>
          <bgColor rgb="FFFFFF00"/>
        </patternFill>
      </fill>
    </dxf>
    <dxf>
      <fill>
        <patternFill>
          <bgColor rgb="FF00B0F0"/>
        </patternFill>
      </fill>
    </dxf>
    <dxf>
      <fill>
        <patternFill>
          <bgColor theme="2" tint="-0.24994659260841701"/>
        </patternFill>
      </fill>
    </dxf>
    <dxf>
      <fill>
        <patternFill>
          <bgColor rgb="FFFFFF00"/>
        </patternFill>
      </fill>
    </dxf>
    <dxf>
      <fill>
        <patternFill>
          <bgColor rgb="FF00B0F0"/>
        </patternFill>
      </fill>
    </dxf>
    <dxf>
      <fill>
        <patternFill>
          <bgColor theme="2" tint="-0.2499465926084170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43FDD-CB90-458C-9383-E4DFEAF5208F}">
  <dimension ref="B1:AG242"/>
  <sheetViews>
    <sheetView zoomScale="60" zoomScaleNormal="85" workbookViewId="0">
      <pane xSplit="9" ySplit="7" topLeftCell="J8" activePane="bottomRight" state="frozen"/>
      <selection pane="topRight" activeCell="J1" sqref="J1"/>
      <selection pane="bottomLeft" activeCell="A7" sqref="A7"/>
      <selection pane="bottomRight" activeCell="W13" sqref="W13"/>
    </sheetView>
  </sheetViews>
  <sheetFormatPr defaultColWidth="8.81640625" defaultRowHeight="13" x14ac:dyDescent="0.2"/>
  <cols>
    <col min="1" max="1" width="3.7265625" style="4" customWidth="1"/>
    <col min="2" max="2" width="5" style="4" customWidth="1"/>
    <col min="3" max="3" width="13.453125" style="4" customWidth="1"/>
    <col min="4" max="4" width="9.81640625" style="4" customWidth="1"/>
    <col min="5" max="6" width="5.6328125" style="44" customWidth="1"/>
    <col min="7" max="8" width="5.6328125" style="4" customWidth="1"/>
    <col min="9" max="9" width="35.81640625" style="4" customWidth="1"/>
    <col min="10" max="11" width="5.453125" style="5" customWidth="1"/>
    <col min="12" max="13" width="3.1796875" style="4" customWidth="1"/>
    <col min="14" max="14" width="6.36328125" style="4" customWidth="1"/>
    <col min="15" max="15" width="10.81640625" style="4" customWidth="1"/>
    <col min="16" max="16" width="6.453125" style="4" customWidth="1"/>
    <col min="17" max="18" width="8.1796875" style="4" customWidth="1"/>
    <col min="19" max="19" width="7.1796875" style="4" customWidth="1"/>
    <col min="20" max="20" width="10.7265625" style="4" customWidth="1"/>
    <col min="21" max="21" width="8.36328125" style="4" customWidth="1"/>
    <col min="22" max="22" width="11.36328125" style="4" customWidth="1"/>
    <col min="23" max="23" width="9.54296875" style="4" customWidth="1"/>
    <col min="24" max="24" width="9.54296875" style="13" customWidth="1"/>
    <col min="25" max="25" width="6.1796875" style="13" customWidth="1"/>
    <col min="26" max="26" width="6.6328125" style="13" customWidth="1"/>
    <col min="27" max="27" width="20.54296875" style="4" customWidth="1"/>
    <col min="28" max="28" width="19.6328125" style="4" customWidth="1"/>
    <col min="29" max="29" width="10.90625" style="4" customWidth="1"/>
    <col min="30" max="30" width="17" style="4" customWidth="1"/>
    <col min="31" max="31" width="12.26953125" style="4" customWidth="1"/>
    <col min="32" max="32" width="13.54296875" style="4" customWidth="1"/>
    <col min="33" max="33" width="16.1796875" style="4" customWidth="1"/>
    <col min="34" max="16384" width="8.81640625" style="4"/>
  </cols>
  <sheetData>
    <row r="1" spans="2:33" ht="13.5" customHeight="1" thickBot="1" x14ac:dyDescent="0.25">
      <c r="E1" s="4"/>
      <c r="F1" s="4"/>
      <c r="J1" s="4"/>
      <c r="K1" s="4"/>
      <c r="V1" s="179" t="s">
        <v>25</v>
      </c>
      <c r="W1" s="180"/>
      <c r="X1" s="187" t="s">
        <v>2</v>
      </c>
      <c r="Y1" s="188"/>
      <c r="Z1" s="189"/>
    </row>
    <row r="2" spans="2:33" ht="13.5" customHeight="1" thickBot="1" x14ac:dyDescent="0.25">
      <c r="B2" s="162" t="s">
        <v>236</v>
      </c>
      <c r="C2" s="163"/>
      <c r="D2" s="163"/>
      <c r="E2" s="164"/>
      <c r="H2" s="158" t="s">
        <v>14</v>
      </c>
      <c r="I2" s="159"/>
      <c r="J2" s="174">
        <f>SUM(W9:W1000)</f>
        <v>0</v>
      </c>
      <c r="K2" s="174"/>
      <c r="L2" s="174"/>
      <c r="M2" s="174"/>
      <c r="N2" s="175"/>
      <c r="O2" s="172" t="s">
        <v>11</v>
      </c>
      <c r="P2" s="137"/>
      <c r="Q2" s="23" t="s">
        <v>231</v>
      </c>
      <c r="R2" s="62"/>
      <c r="S2" s="62"/>
      <c r="V2" s="181"/>
      <c r="W2" s="182"/>
      <c r="X2" s="190"/>
      <c r="Y2" s="191"/>
      <c r="Z2" s="192"/>
    </row>
    <row r="3" spans="2:33" ht="14.25" customHeight="1" thickBot="1" x14ac:dyDescent="0.25">
      <c r="B3" s="165"/>
      <c r="C3" s="166"/>
      <c r="D3" s="166"/>
      <c r="E3" s="167"/>
      <c r="H3" s="160"/>
      <c r="I3" s="161"/>
      <c r="J3" s="176"/>
      <c r="K3" s="176"/>
      <c r="L3" s="176"/>
      <c r="M3" s="176"/>
      <c r="N3" s="177"/>
      <c r="O3" s="173"/>
      <c r="P3" s="138"/>
      <c r="Q3" s="23" t="s">
        <v>232</v>
      </c>
      <c r="R3" s="178"/>
      <c r="S3" s="178"/>
      <c r="V3" s="183">
        <v>2</v>
      </c>
      <c r="W3" s="184"/>
      <c r="X3" s="193">
        <f>SUMIF($G9:$G1000,V3,$W9:$W1000)</f>
        <v>0</v>
      </c>
      <c r="Y3" s="194"/>
      <c r="Z3" s="195"/>
      <c r="AF3" s="54"/>
      <c r="AG3" s="54"/>
    </row>
    <row r="4" spans="2:33" ht="18" customHeight="1" thickBot="1" x14ac:dyDescent="0.25">
      <c r="E4" s="4"/>
      <c r="F4" s="4"/>
      <c r="H4" s="1" t="s">
        <v>158</v>
      </c>
      <c r="J4" s="4"/>
      <c r="K4" s="4"/>
      <c r="P4" s="147"/>
      <c r="Q4" s="23" t="s">
        <v>233</v>
      </c>
      <c r="V4" s="185"/>
      <c r="W4" s="186"/>
      <c r="X4" s="196"/>
      <c r="Y4" s="197"/>
      <c r="Z4" s="198"/>
    </row>
    <row r="5" spans="2:33" ht="18" customHeight="1" thickBot="1" x14ac:dyDescent="0.25">
      <c r="C5" s="23" t="s">
        <v>159</v>
      </c>
      <c r="E5" s="4"/>
      <c r="F5" s="4"/>
      <c r="J5" s="4"/>
      <c r="K5" s="4"/>
      <c r="X5" s="4"/>
      <c r="Y5" s="4"/>
      <c r="Z5" s="4"/>
    </row>
    <row r="6" spans="2:33" ht="13.5" customHeight="1" x14ac:dyDescent="0.2">
      <c r="B6" s="47" t="s">
        <v>8</v>
      </c>
      <c r="C6" s="49" t="s">
        <v>244</v>
      </c>
      <c r="D6" s="55" t="s">
        <v>101</v>
      </c>
      <c r="E6" s="157" t="s">
        <v>9</v>
      </c>
      <c r="F6" s="157"/>
      <c r="G6" s="157" t="s">
        <v>102</v>
      </c>
      <c r="H6" s="157"/>
      <c r="I6" s="55" t="s">
        <v>0</v>
      </c>
      <c r="J6" s="57" t="s">
        <v>5</v>
      </c>
      <c r="K6" s="55" t="s">
        <v>4</v>
      </c>
      <c r="L6" s="58" t="s">
        <v>23</v>
      </c>
      <c r="M6" s="58" t="s">
        <v>24</v>
      </c>
      <c r="N6" s="59" t="s">
        <v>20</v>
      </c>
      <c r="O6" s="56" t="s">
        <v>52</v>
      </c>
      <c r="P6" s="56" t="s">
        <v>15</v>
      </c>
      <c r="Q6" s="48" t="s">
        <v>6</v>
      </c>
      <c r="R6" s="168" t="s">
        <v>13</v>
      </c>
      <c r="S6" s="171"/>
      <c r="T6" s="56" t="s">
        <v>7</v>
      </c>
      <c r="U6" s="56" t="s">
        <v>12</v>
      </c>
      <c r="V6" s="56" t="s">
        <v>1</v>
      </c>
      <c r="W6" s="56" t="s">
        <v>2</v>
      </c>
      <c r="X6" s="56" t="s">
        <v>3</v>
      </c>
      <c r="Y6" s="48" t="s">
        <v>106</v>
      </c>
      <c r="Z6" s="56" t="s">
        <v>103</v>
      </c>
      <c r="AA6" s="56" t="s">
        <v>112</v>
      </c>
      <c r="AB6" s="48" t="s">
        <v>113</v>
      </c>
      <c r="AC6" s="168" t="s">
        <v>135</v>
      </c>
      <c r="AD6" s="169"/>
      <c r="AE6" s="169"/>
      <c r="AF6" s="170"/>
    </row>
    <row r="7" spans="2:33" s="25" customFormat="1" ht="13.5" customHeight="1" thickBot="1" x14ac:dyDescent="0.25">
      <c r="B7" s="85"/>
      <c r="C7" s="86"/>
      <c r="D7" s="87"/>
      <c r="E7" s="88" t="s">
        <v>25</v>
      </c>
      <c r="F7" s="88" t="s">
        <v>105</v>
      </c>
      <c r="G7" s="88" t="s">
        <v>25</v>
      </c>
      <c r="H7" s="88" t="s">
        <v>105</v>
      </c>
      <c r="I7" s="87"/>
      <c r="J7" s="89"/>
      <c r="K7" s="87"/>
      <c r="L7" s="87"/>
      <c r="M7" s="87"/>
      <c r="N7" s="87"/>
      <c r="O7" s="90"/>
      <c r="P7" s="90"/>
      <c r="Q7" s="90"/>
      <c r="R7" s="90" t="s">
        <v>115</v>
      </c>
      <c r="S7" s="90" t="s">
        <v>116</v>
      </c>
      <c r="T7" s="90"/>
      <c r="U7" s="90"/>
      <c r="V7" s="90"/>
      <c r="W7" s="90"/>
      <c r="X7" s="90"/>
      <c r="Y7" s="90"/>
      <c r="Z7" s="90"/>
      <c r="AA7" s="90"/>
      <c r="AB7" s="90"/>
      <c r="AC7" s="91" t="s">
        <v>138</v>
      </c>
      <c r="AD7" s="91" t="s">
        <v>136</v>
      </c>
      <c r="AE7" s="91" t="s">
        <v>137</v>
      </c>
      <c r="AF7" s="92" t="s">
        <v>139</v>
      </c>
    </row>
    <row r="8" spans="2:33" ht="13.5" thickBot="1" x14ac:dyDescent="0.25">
      <c r="B8" s="106" t="s">
        <v>207</v>
      </c>
      <c r="C8" s="95" t="s">
        <v>239</v>
      </c>
      <c r="D8" s="29">
        <f t="shared" ref="D8:D71" si="0">IF($C8="","",IF(VLOOKUP($C8,DATA1,25,FALSE)="","",VLOOKUP($C8,DATA1,25,FALSE)))</f>
        <v>190216</v>
      </c>
      <c r="E8" s="96">
        <v>2</v>
      </c>
      <c r="F8" s="96">
        <v>16</v>
      </c>
      <c r="G8" s="96">
        <v>2</v>
      </c>
      <c r="H8" s="96">
        <v>17</v>
      </c>
      <c r="I8" s="97" t="str">
        <f t="shared" ref="I8:I71" si="1">IF($C8="","",IF(VLOOKUP($C8,DATA1,3,FALSE)="","",VLOOKUP($C8,DATA1,3,FALSE)))</f>
        <v>レンジローバー イヴォーク エンブレム ブラック</v>
      </c>
      <c r="J8" s="97" t="str">
        <f t="shared" ref="J8:J71" si="2">IF($C8="","",IF(VLOOKUP($C8,DATA1,4,FALSE)="","",HYPERLINK(VLOOKUP($C8,DATA1,4,FALSE))))</f>
        <v>https://aucfan.com/search1/q-~a5eca5f3a5b8a5eda1bca5d0a1bc20a5a4a5f4a5a9a1bca5af20a5a8a5f3a5d6a5eca5e0/s-mix/?shipping=all&amp;o=p2&amp;location=0</v>
      </c>
      <c r="K8" s="97" t="str">
        <f t="shared" ref="K8:K71" si="3">IF($C8="","",IF(VLOOKUP($C8,DATA1,5,FALSE)="","",HYPERLINK(VLOOKUP($C8,DATA1,5,FALSE))))</f>
        <v>https://www.ebay.com/itm/Range-Rover-Emblem-Gloss-Black-Letters-Hood-Trunk-Tailgate-Emblem-Badge/202245864185?hash=item2f16cafaf9:g:dRUAAOSwPzhZ-TY6:rk:5:pf:0</v>
      </c>
      <c r="L8" s="97">
        <f t="shared" ref="L8:L71" si="4">IF($C8="","",IF(VLOOKUP($C8,DATA1,6,FALSE)="","",VLOOKUP($C8,DATA1,6,FALSE)))</f>
        <v>4</v>
      </c>
      <c r="M8" s="97">
        <f t="shared" ref="M8:M71" si="5">IF($C8="","",IF(VLOOKUP($C8,DATA1,7,FALSE)="","",VLOOKUP($C8,DATA1,7,FALSE)))</f>
        <v>1</v>
      </c>
      <c r="N8" s="97">
        <v>2</v>
      </c>
      <c r="O8" s="38">
        <f t="shared" ref="O8:O71" si="6">IF($C8="","",IF(VLOOKUP($C8,DATA1,13,FALSE)="","",VLOOKUP($C8,DATA1,13,FALSE)*N8))</f>
        <v>2458.7200000000003</v>
      </c>
      <c r="P8" s="98"/>
      <c r="Q8" s="98">
        <v>5600</v>
      </c>
      <c r="R8" s="98"/>
      <c r="S8" s="98"/>
      <c r="T8" s="99">
        <f>IF(Q8="","",Q8)</f>
        <v>5600</v>
      </c>
      <c r="U8" s="100">
        <f>IF(Q8="","",Q8*0.0864)</f>
        <v>483.84000000000003</v>
      </c>
      <c r="V8" s="38">
        <f t="shared" ref="V8:V71" si="7">IF($C8="","",IF(VLOOKUP($C8,DATA1,17,FALSE)="","",VLOOKUP($C8,DATA1,17,FALSE)*N8))</f>
        <v>5600</v>
      </c>
      <c r="W8" s="99">
        <f t="shared" ref="W8:W9" si="8">IF($Q8="","",T8-U8-O8+R8-S8)</f>
        <v>2657.4399999999996</v>
      </c>
      <c r="X8" s="101">
        <f t="shared" ref="X8:X9" si="9">IF($Q8="","",W8/Q8)</f>
        <v>0.47454285714285704</v>
      </c>
      <c r="Y8" s="101" t="s">
        <v>206</v>
      </c>
      <c r="Z8" s="29">
        <f>IF($C8="","",VLOOKUP($C8,[0]!DATA1,28,FALSE))</f>
        <v>0</v>
      </c>
      <c r="AA8" s="7" t="str">
        <f t="shared" ref="AA8:AA71" si="10">IF($C8="","",IF(VLOOKUP($C8,DATA1,29,FALSE)="","",VLOOKUP($C8,DATA1,29,FALSE)))</f>
        <v/>
      </c>
      <c r="AB8" s="97"/>
      <c r="AC8" s="97"/>
      <c r="AD8" s="97"/>
      <c r="AE8" s="102"/>
      <c r="AF8" s="103"/>
    </row>
    <row r="9" spans="2:33" x14ac:dyDescent="0.2">
      <c r="B9" s="6">
        <v>1</v>
      </c>
      <c r="C9" s="95"/>
      <c r="D9" s="42" t="str">
        <f t="shared" si="0"/>
        <v/>
      </c>
      <c r="E9" s="28"/>
      <c r="F9" s="28"/>
      <c r="G9" s="28"/>
      <c r="H9" s="28"/>
      <c r="I9" s="7" t="str">
        <f t="shared" si="1"/>
        <v/>
      </c>
      <c r="J9" s="7" t="str">
        <f t="shared" si="2"/>
        <v/>
      </c>
      <c r="K9" s="7" t="str">
        <f t="shared" si="3"/>
        <v/>
      </c>
      <c r="L9" s="7" t="str">
        <f t="shared" si="4"/>
        <v/>
      </c>
      <c r="M9" s="7" t="str">
        <f t="shared" si="5"/>
        <v/>
      </c>
      <c r="N9" s="7"/>
      <c r="O9" s="136"/>
      <c r="P9" s="38"/>
      <c r="Q9" s="38"/>
      <c r="R9" s="38"/>
      <c r="S9" s="45"/>
      <c r="T9" s="37" t="str">
        <f t="shared" ref="T9" si="11">IF(Q9="","",Q9)</f>
        <v/>
      </c>
      <c r="U9" s="39" t="str">
        <f t="shared" ref="U9" si="12">IF(Q9="","",Q9*0.0864)</f>
        <v/>
      </c>
      <c r="V9" s="136" t="str">
        <f t="shared" si="7"/>
        <v/>
      </c>
      <c r="W9" s="37" t="str">
        <f t="shared" si="8"/>
        <v/>
      </c>
      <c r="X9" s="30" t="str">
        <f t="shared" si="9"/>
        <v/>
      </c>
      <c r="Y9" s="30"/>
      <c r="Z9" s="42" t="str">
        <f>IF($C9="","",VLOOKUP($C9,[0]!DATA1,28,FALSE))</f>
        <v/>
      </c>
      <c r="AA9" s="43" t="str">
        <f t="shared" si="10"/>
        <v/>
      </c>
      <c r="AB9" s="7"/>
      <c r="AC9" s="7"/>
      <c r="AD9" s="7"/>
      <c r="AE9" s="93"/>
      <c r="AF9" s="31"/>
    </row>
    <row r="10" spans="2:33" x14ac:dyDescent="0.2">
      <c r="B10" s="6">
        <v>2</v>
      </c>
      <c r="C10" s="32"/>
      <c r="D10" s="42" t="str">
        <f t="shared" si="0"/>
        <v/>
      </c>
      <c r="E10" s="28"/>
      <c r="F10" s="28"/>
      <c r="G10" s="28"/>
      <c r="H10" s="28"/>
      <c r="I10" s="7" t="str">
        <f t="shared" si="1"/>
        <v/>
      </c>
      <c r="J10" s="7" t="str">
        <f t="shared" si="2"/>
        <v/>
      </c>
      <c r="K10" s="7" t="str">
        <f t="shared" si="3"/>
        <v/>
      </c>
      <c r="L10" s="7" t="str">
        <f t="shared" si="4"/>
        <v/>
      </c>
      <c r="M10" s="7" t="str">
        <f t="shared" si="5"/>
        <v/>
      </c>
      <c r="N10" s="7"/>
      <c r="O10" s="136" t="str">
        <f t="shared" si="6"/>
        <v/>
      </c>
      <c r="P10" s="38"/>
      <c r="Q10" s="38"/>
      <c r="R10" s="38"/>
      <c r="S10" s="45"/>
      <c r="T10" s="37" t="str">
        <f t="shared" ref="T10:T73" si="13">IF(Q10="","",Q10)</f>
        <v/>
      </c>
      <c r="U10" s="39" t="str">
        <f t="shared" ref="U10:U73" si="14">IF(Q10="","",Q10*0.0864)</f>
        <v/>
      </c>
      <c r="V10" s="136" t="str">
        <f t="shared" si="7"/>
        <v/>
      </c>
      <c r="W10" s="37" t="str">
        <f t="shared" ref="W10:W73" si="15">IF($Q10="","",T10-U10-O10+R10-S10)</f>
        <v/>
      </c>
      <c r="X10" s="30" t="str">
        <f t="shared" ref="X10:X73" si="16">IF($Q10="","",W10/Q10)</f>
        <v/>
      </c>
      <c r="Y10" s="30"/>
      <c r="Z10" s="42" t="str">
        <f>IF($C10="","",VLOOKUP($C10,[0]!DATA1,28,FALSE))</f>
        <v/>
      </c>
      <c r="AA10" s="43" t="str">
        <f t="shared" si="10"/>
        <v/>
      </c>
      <c r="AB10" s="7"/>
      <c r="AC10" s="7"/>
      <c r="AD10" s="7"/>
      <c r="AE10" s="93"/>
      <c r="AF10" s="31"/>
    </row>
    <row r="11" spans="2:33" x14ac:dyDescent="0.2">
      <c r="B11" s="6">
        <v>3</v>
      </c>
      <c r="C11" s="32"/>
      <c r="D11" s="42" t="str">
        <f t="shared" si="0"/>
        <v/>
      </c>
      <c r="E11" s="28"/>
      <c r="F11" s="28"/>
      <c r="G11" s="28"/>
      <c r="H11" s="28"/>
      <c r="I11" s="7" t="str">
        <f t="shared" si="1"/>
        <v/>
      </c>
      <c r="J11" s="7" t="str">
        <f t="shared" si="2"/>
        <v/>
      </c>
      <c r="K11" s="7" t="str">
        <f t="shared" si="3"/>
        <v/>
      </c>
      <c r="L11" s="7" t="str">
        <f t="shared" si="4"/>
        <v/>
      </c>
      <c r="M11" s="7" t="str">
        <f t="shared" si="5"/>
        <v/>
      </c>
      <c r="N11" s="7"/>
      <c r="O11" s="136" t="str">
        <f t="shared" si="6"/>
        <v/>
      </c>
      <c r="P11" s="38"/>
      <c r="Q11" s="38"/>
      <c r="R11" s="38"/>
      <c r="S11" s="45"/>
      <c r="T11" s="37" t="str">
        <f t="shared" si="13"/>
        <v/>
      </c>
      <c r="U11" s="39" t="str">
        <f t="shared" si="14"/>
        <v/>
      </c>
      <c r="V11" s="136" t="str">
        <f t="shared" si="7"/>
        <v/>
      </c>
      <c r="W11" s="37" t="str">
        <f t="shared" si="15"/>
        <v/>
      </c>
      <c r="X11" s="30" t="str">
        <f t="shared" si="16"/>
        <v/>
      </c>
      <c r="Y11" s="30"/>
      <c r="Z11" s="42" t="str">
        <f>IF($C11="","",VLOOKUP($C11,[0]!DATA1,28,FALSE))</f>
        <v/>
      </c>
      <c r="AA11" s="43" t="str">
        <f t="shared" si="10"/>
        <v/>
      </c>
      <c r="AB11" s="7"/>
      <c r="AC11" s="7"/>
      <c r="AD11" s="7"/>
      <c r="AE11" s="93"/>
      <c r="AF11" s="31"/>
    </row>
    <row r="12" spans="2:33" x14ac:dyDescent="0.2">
      <c r="B12" s="6">
        <v>4</v>
      </c>
      <c r="C12" s="32"/>
      <c r="D12" s="42" t="str">
        <f t="shared" si="0"/>
        <v/>
      </c>
      <c r="E12" s="28"/>
      <c r="F12" s="28"/>
      <c r="G12" s="28"/>
      <c r="H12" s="28"/>
      <c r="I12" s="7" t="str">
        <f t="shared" si="1"/>
        <v/>
      </c>
      <c r="J12" s="7" t="str">
        <f t="shared" si="2"/>
        <v/>
      </c>
      <c r="K12" s="7" t="str">
        <f t="shared" si="3"/>
        <v/>
      </c>
      <c r="L12" s="7" t="str">
        <f t="shared" si="4"/>
        <v/>
      </c>
      <c r="M12" s="7" t="str">
        <f t="shared" si="5"/>
        <v/>
      </c>
      <c r="N12" s="7"/>
      <c r="O12" s="136" t="str">
        <f t="shared" si="6"/>
        <v/>
      </c>
      <c r="P12" s="38"/>
      <c r="Q12" s="38"/>
      <c r="R12" s="38"/>
      <c r="S12" s="45"/>
      <c r="T12" s="37" t="str">
        <f t="shared" si="13"/>
        <v/>
      </c>
      <c r="U12" s="39" t="str">
        <f t="shared" si="14"/>
        <v/>
      </c>
      <c r="V12" s="136" t="str">
        <f t="shared" si="7"/>
        <v/>
      </c>
      <c r="W12" s="37" t="str">
        <f t="shared" si="15"/>
        <v/>
      </c>
      <c r="X12" s="30" t="str">
        <f t="shared" si="16"/>
        <v/>
      </c>
      <c r="Y12" s="30"/>
      <c r="Z12" s="42" t="str">
        <f>IF($C12="","",VLOOKUP($C12,[0]!DATA1,28,FALSE))</f>
        <v/>
      </c>
      <c r="AA12" s="43" t="str">
        <f t="shared" si="10"/>
        <v/>
      </c>
      <c r="AB12" s="7"/>
      <c r="AC12" s="7"/>
      <c r="AD12" s="7"/>
      <c r="AE12" s="93"/>
      <c r="AF12" s="31"/>
    </row>
    <row r="13" spans="2:33" x14ac:dyDescent="0.2">
      <c r="B13" s="6">
        <v>5</v>
      </c>
      <c r="C13" s="41"/>
      <c r="D13" s="42" t="str">
        <f t="shared" si="0"/>
        <v/>
      </c>
      <c r="E13" s="28"/>
      <c r="F13" s="28"/>
      <c r="G13" s="28"/>
      <c r="H13" s="28"/>
      <c r="I13" s="7" t="str">
        <f t="shared" si="1"/>
        <v/>
      </c>
      <c r="J13" s="7" t="str">
        <f t="shared" si="2"/>
        <v/>
      </c>
      <c r="K13" s="7" t="str">
        <f t="shared" si="3"/>
        <v/>
      </c>
      <c r="L13" s="7" t="str">
        <f t="shared" si="4"/>
        <v/>
      </c>
      <c r="M13" s="7" t="str">
        <f t="shared" si="5"/>
        <v/>
      </c>
      <c r="N13" s="7"/>
      <c r="O13" s="136" t="str">
        <f t="shared" si="6"/>
        <v/>
      </c>
      <c r="P13" s="38"/>
      <c r="Q13" s="38"/>
      <c r="R13" s="38"/>
      <c r="S13" s="45"/>
      <c r="T13" s="37" t="str">
        <f t="shared" si="13"/>
        <v/>
      </c>
      <c r="U13" s="39" t="str">
        <f t="shared" si="14"/>
        <v/>
      </c>
      <c r="V13" s="136" t="str">
        <f t="shared" si="7"/>
        <v/>
      </c>
      <c r="W13" s="37" t="str">
        <f t="shared" si="15"/>
        <v/>
      </c>
      <c r="X13" s="30" t="str">
        <f t="shared" si="16"/>
        <v/>
      </c>
      <c r="Y13" s="30"/>
      <c r="Z13" s="42" t="str">
        <f>IF($C13="","",VLOOKUP($C13,[0]!DATA1,28,FALSE))</f>
        <v/>
      </c>
      <c r="AA13" s="43" t="str">
        <f t="shared" si="10"/>
        <v/>
      </c>
      <c r="AB13" s="7"/>
      <c r="AC13" s="7"/>
      <c r="AD13" s="7"/>
      <c r="AE13" s="93"/>
      <c r="AF13" s="31"/>
    </row>
    <row r="14" spans="2:33" x14ac:dyDescent="0.2">
      <c r="B14" s="6">
        <v>6</v>
      </c>
      <c r="C14" s="32"/>
      <c r="D14" s="42" t="str">
        <f t="shared" si="0"/>
        <v/>
      </c>
      <c r="E14" s="28"/>
      <c r="F14" s="28"/>
      <c r="G14" s="28"/>
      <c r="H14" s="28"/>
      <c r="I14" s="7" t="str">
        <f t="shared" si="1"/>
        <v/>
      </c>
      <c r="J14" s="7" t="str">
        <f t="shared" si="2"/>
        <v/>
      </c>
      <c r="K14" s="7" t="str">
        <f t="shared" si="3"/>
        <v/>
      </c>
      <c r="L14" s="7" t="str">
        <f t="shared" si="4"/>
        <v/>
      </c>
      <c r="M14" s="7" t="str">
        <f t="shared" si="5"/>
        <v/>
      </c>
      <c r="N14" s="7"/>
      <c r="O14" s="136" t="str">
        <f t="shared" si="6"/>
        <v/>
      </c>
      <c r="P14" s="38"/>
      <c r="Q14" s="38"/>
      <c r="R14" s="38"/>
      <c r="S14" s="45"/>
      <c r="T14" s="37" t="str">
        <f t="shared" si="13"/>
        <v/>
      </c>
      <c r="U14" s="39" t="str">
        <f t="shared" si="14"/>
        <v/>
      </c>
      <c r="V14" s="136" t="str">
        <f t="shared" si="7"/>
        <v/>
      </c>
      <c r="W14" s="37" t="str">
        <f t="shared" si="15"/>
        <v/>
      </c>
      <c r="X14" s="30" t="str">
        <f t="shared" si="16"/>
        <v/>
      </c>
      <c r="Y14" s="30"/>
      <c r="Z14" s="42" t="str">
        <f>IF($C14="","",VLOOKUP($C14,[0]!DATA1,28,FALSE))</f>
        <v/>
      </c>
      <c r="AA14" s="43" t="str">
        <f t="shared" si="10"/>
        <v/>
      </c>
      <c r="AB14" s="7"/>
      <c r="AC14" s="7"/>
      <c r="AD14" s="7"/>
      <c r="AE14" s="93"/>
      <c r="AF14" s="31"/>
    </row>
    <row r="15" spans="2:33" x14ac:dyDescent="0.2">
      <c r="B15" s="6">
        <v>7</v>
      </c>
      <c r="C15" s="32"/>
      <c r="D15" s="42" t="str">
        <f t="shared" si="0"/>
        <v/>
      </c>
      <c r="E15" s="28"/>
      <c r="F15" s="28"/>
      <c r="G15" s="28"/>
      <c r="H15" s="28"/>
      <c r="I15" s="7" t="str">
        <f t="shared" si="1"/>
        <v/>
      </c>
      <c r="J15" s="7" t="str">
        <f t="shared" si="2"/>
        <v/>
      </c>
      <c r="K15" s="7" t="str">
        <f t="shared" si="3"/>
        <v/>
      </c>
      <c r="L15" s="7" t="str">
        <f t="shared" si="4"/>
        <v/>
      </c>
      <c r="M15" s="7" t="str">
        <f t="shared" si="5"/>
        <v/>
      </c>
      <c r="N15" s="7"/>
      <c r="O15" s="136" t="str">
        <f t="shared" si="6"/>
        <v/>
      </c>
      <c r="P15" s="38"/>
      <c r="Q15" s="38"/>
      <c r="R15" s="38"/>
      <c r="S15" s="45"/>
      <c r="T15" s="37" t="str">
        <f t="shared" si="13"/>
        <v/>
      </c>
      <c r="U15" s="39" t="str">
        <f t="shared" si="14"/>
        <v/>
      </c>
      <c r="V15" s="136" t="str">
        <f t="shared" si="7"/>
        <v/>
      </c>
      <c r="W15" s="37" t="str">
        <f t="shared" si="15"/>
        <v/>
      </c>
      <c r="X15" s="30" t="str">
        <f t="shared" si="16"/>
        <v/>
      </c>
      <c r="Y15" s="30"/>
      <c r="Z15" s="42" t="str">
        <f>IF($C15="","",VLOOKUP($C15,[0]!DATA1,28,FALSE))</f>
        <v/>
      </c>
      <c r="AA15" s="43" t="str">
        <f t="shared" si="10"/>
        <v/>
      </c>
      <c r="AB15" s="7"/>
      <c r="AC15" s="7"/>
      <c r="AD15" s="7"/>
      <c r="AE15" s="93"/>
      <c r="AF15" s="31"/>
    </row>
    <row r="16" spans="2:33" x14ac:dyDescent="0.2">
      <c r="B16" s="6">
        <v>8</v>
      </c>
      <c r="C16" s="32"/>
      <c r="D16" s="42" t="str">
        <f t="shared" si="0"/>
        <v/>
      </c>
      <c r="E16" s="28"/>
      <c r="F16" s="28"/>
      <c r="G16" s="28"/>
      <c r="H16" s="28"/>
      <c r="I16" s="7" t="str">
        <f t="shared" si="1"/>
        <v/>
      </c>
      <c r="J16" s="7" t="str">
        <f t="shared" si="2"/>
        <v/>
      </c>
      <c r="K16" s="7" t="str">
        <f t="shared" si="3"/>
        <v/>
      </c>
      <c r="L16" s="7" t="str">
        <f t="shared" si="4"/>
        <v/>
      </c>
      <c r="M16" s="7" t="str">
        <f t="shared" si="5"/>
        <v/>
      </c>
      <c r="N16" s="7"/>
      <c r="O16" s="136" t="str">
        <f t="shared" si="6"/>
        <v/>
      </c>
      <c r="P16" s="38"/>
      <c r="Q16" s="38"/>
      <c r="R16" s="38"/>
      <c r="S16" s="45"/>
      <c r="T16" s="37" t="str">
        <f t="shared" si="13"/>
        <v/>
      </c>
      <c r="U16" s="39" t="str">
        <f t="shared" si="14"/>
        <v/>
      </c>
      <c r="V16" s="136" t="str">
        <f t="shared" si="7"/>
        <v/>
      </c>
      <c r="W16" s="37" t="str">
        <f t="shared" si="15"/>
        <v/>
      </c>
      <c r="X16" s="30" t="str">
        <f t="shared" si="16"/>
        <v/>
      </c>
      <c r="Y16" s="30"/>
      <c r="Z16" s="42" t="str">
        <f>IF($C16="","",VLOOKUP($C16,[0]!DATA1,28,FALSE))</f>
        <v/>
      </c>
      <c r="AA16" s="43" t="str">
        <f t="shared" si="10"/>
        <v/>
      </c>
      <c r="AB16" s="7"/>
      <c r="AC16" s="7"/>
      <c r="AD16" s="7"/>
      <c r="AE16" s="93"/>
      <c r="AF16" s="31"/>
    </row>
    <row r="17" spans="2:32" x14ac:dyDescent="0.2">
      <c r="B17" s="6">
        <v>9</v>
      </c>
      <c r="C17" s="32"/>
      <c r="D17" s="42" t="str">
        <f t="shared" si="0"/>
        <v/>
      </c>
      <c r="E17" s="28"/>
      <c r="F17" s="28"/>
      <c r="G17" s="28"/>
      <c r="H17" s="28"/>
      <c r="I17" s="7" t="str">
        <f t="shared" si="1"/>
        <v/>
      </c>
      <c r="J17" s="7" t="str">
        <f t="shared" si="2"/>
        <v/>
      </c>
      <c r="K17" s="7" t="str">
        <f t="shared" si="3"/>
        <v/>
      </c>
      <c r="L17" s="7" t="str">
        <f t="shared" si="4"/>
        <v/>
      </c>
      <c r="M17" s="7" t="str">
        <f t="shared" si="5"/>
        <v/>
      </c>
      <c r="N17" s="7"/>
      <c r="O17" s="136" t="str">
        <f t="shared" si="6"/>
        <v/>
      </c>
      <c r="P17" s="38"/>
      <c r="Q17" s="38"/>
      <c r="R17" s="38"/>
      <c r="S17" s="45"/>
      <c r="T17" s="37" t="str">
        <f t="shared" si="13"/>
        <v/>
      </c>
      <c r="U17" s="39" t="str">
        <f t="shared" si="14"/>
        <v/>
      </c>
      <c r="V17" s="136" t="str">
        <f t="shared" si="7"/>
        <v/>
      </c>
      <c r="W17" s="37" t="str">
        <f t="shared" si="15"/>
        <v/>
      </c>
      <c r="X17" s="30" t="str">
        <f t="shared" si="16"/>
        <v/>
      </c>
      <c r="Y17" s="30"/>
      <c r="Z17" s="42" t="str">
        <f>IF($C17="","",VLOOKUP($C17,[0]!DATA1,28,FALSE))</f>
        <v/>
      </c>
      <c r="AA17" s="43" t="str">
        <f t="shared" si="10"/>
        <v/>
      </c>
      <c r="AB17" s="7"/>
      <c r="AC17" s="7"/>
      <c r="AD17" s="7"/>
      <c r="AE17" s="93"/>
      <c r="AF17" s="31"/>
    </row>
    <row r="18" spans="2:32" x14ac:dyDescent="0.2">
      <c r="B18" s="6">
        <v>10</v>
      </c>
      <c r="C18" s="32"/>
      <c r="D18" s="42" t="str">
        <f t="shared" si="0"/>
        <v/>
      </c>
      <c r="E18" s="28"/>
      <c r="F18" s="28"/>
      <c r="G18" s="28"/>
      <c r="H18" s="28"/>
      <c r="I18" s="7" t="str">
        <f t="shared" si="1"/>
        <v/>
      </c>
      <c r="J18" s="7" t="str">
        <f t="shared" si="2"/>
        <v/>
      </c>
      <c r="K18" s="7" t="str">
        <f t="shared" si="3"/>
        <v/>
      </c>
      <c r="L18" s="7" t="str">
        <f t="shared" si="4"/>
        <v/>
      </c>
      <c r="M18" s="7" t="str">
        <f t="shared" si="5"/>
        <v/>
      </c>
      <c r="N18" s="7"/>
      <c r="O18" s="136" t="str">
        <f t="shared" si="6"/>
        <v/>
      </c>
      <c r="P18" s="38"/>
      <c r="Q18" s="38"/>
      <c r="R18" s="38"/>
      <c r="S18" s="45"/>
      <c r="T18" s="37" t="str">
        <f t="shared" si="13"/>
        <v/>
      </c>
      <c r="U18" s="39" t="str">
        <f t="shared" si="14"/>
        <v/>
      </c>
      <c r="V18" s="136" t="str">
        <f t="shared" si="7"/>
        <v/>
      </c>
      <c r="W18" s="37" t="str">
        <f t="shared" si="15"/>
        <v/>
      </c>
      <c r="X18" s="30" t="str">
        <f t="shared" si="16"/>
        <v/>
      </c>
      <c r="Y18" s="30"/>
      <c r="Z18" s="42" t="str">
        <f>IF($C18="","",VLOOKUP($C18,[0]!DATA1,28,FALSE))</f>
        <v/>
      </c>
      <c r="AA18" s="43" t="str">
        <f t="shared" si="10"/>
        <v/>
      </c>
      <c r="AB18" s="7"/>
      <c r="AC18" s="7"/>
      <c r="AD18" s="7"/>
      <c r="AE18" s="93"/>
      <c r="AF18" s="31"/>
    </row>
    <row r="19" spans="2:32" x14ac:dyDescent="0.2">
      <c r="B19" s="6">
        <v>11</v>
      </c>
      <c r="C19" s="32"/>
      <c r="D19" s="42" t="str">
        <f t="shared" si="0"/>
        <v/>
      </c>
      <c r="E19" s="28"/>
      <c r="F19" s="28"/>
      <c r="G19" s="28"/>
      <c r="H19" s="28"/>
      <c r="I19" s="7" t="str">
        <f t="shared" si="1"/>
        <v/>
      </c>
      <c r="J19" s="7" t="str">
        <f t="shared" si="2"/>
        <v/>
      </c>
      <c r="K19" s="7" t="str">
        <f t="shared" si="3"/>
        <v/>
      </c>
      <c r="L19" s="7" t="str">
        <f t="shared" si="4"/>
        <v/>
      </c>
      <c r="M19" s="7" t="str">
        <f t="shared" si="5"/>
        <v/>
      </c>
      <c r="N19" s="7"/>
      <c r="O19" s="136" t="str">
        <f t="shared" si="6"/>
        <v/>
      </c>
      <c r="P19" s="38"/>
      <c r="Q19" s="38"/>
      <c r="R19" s="38"/>
      <c r="S19" s="45"/>
      <c r="T19" s="37" t="str">
        <f t="shared" si="13"/>
        <v/>
      </c>
      <c r="U19" s="39" t="str">
        <f t="shared" si="14"/>
        <v/>
      </c>
      <c r="V19" s="136" t="str">
        <f t="shared" si="7"/>
        <v/>
      </c>
      <c r="W19" s="37" t="str">
        <f t="shared" si="15"/>
        <v/>
      </c>
      <c r="X19" s="30" t="str">
        <f t="shared" si="16"/>
        <v/>
      </c>
      <c r="Y19" s="30"/>
      <c r="Z19" s="42" t="str">
        <f>IF($C19="","",VLOOKUP($C19,[0]!DATA1,28,FALSE))</f>
        <v/>
      </c>
      <c r="AA19" s="43" t="str">
        <f t="shared" si="10"/>
        <v/>
      </c>
      <c r="AB19" s="7"/>
      <c r="AC19" s="7"/>
      <c r="AD19" s="7"/>
      <c r="AE19" s="93"/>
      <c r="AF19" s="31"/>
    </row>
    <row r="20" spans="2:32" x14ac:dyDescent="0.2">
      <c r="B20" s="6">
        <v>12</v>
      </c>
      <c r="C20" s="41"/>
      <c r="D20" s="42" t="str">
        <f t="shared" si="0"/>
        <v/>
      </c>
      <c r="E20" s="28"/>
      <c r="F20" s="28"/>
      <c r="G20" s="28"/>
      <c r="H20" s="28"/>
      <c r="I20" s="7" t="str">
        <f t="shared" si="1"/>
        <v/>
      </c>
      <c r="J20" s="7" t="str">
        <f t="shared" si="2"/>
        <v/>
      </c>
      <c r="K20" s="7" t="str">
        <f t="shared" si="3"/>
        <v/>
      </c>
      <c r="L20" s="7" t="str">
        <f t="shared" si="4"/>
        <v/>
      </c>
      <c r="M20" s="7" t="str">
        <f t="shared" si="5"/>
        <v/>
      </c>
      <c r="N20" s="7"/>
      <c r="O20" s="136" t="str">
        <f t="shared" si="6"/>
        <v/>
      </c>
      <c r="P20" s="38"/>
      <c r="Q20" s="38"/>
      <c r="R20" s="38"/>
      <c r="S20" s="45"/>
      <c r="T20" s="37" t="str">
        <f t="shared" si="13"/>
        <v/>
      </c>
      <c r="U20" s="39" t="str">
        <f t="shared" si="14"/>
        <v/>
      </c>
      <c r="V20" s="136" t="str">
        <f t="shared" si="7"/>
        <v/>
      </c>
      <c r="W20" s="37" t="str">
        <f t="shared" si="15"/>
        <v/>
      </c>
      <c r="X20" s="30" t="str">
        <f t="shared" si="16"/>
        <v/>
      </c>
      <c r="Y20" s="30"/>
      <c r="Z20" s="42" t="str">
        <f>IF($C20="","",VLOOKUP($C20,[0]!DATA1,28,FALSE))</f>
        <v/>
      </c>
      <c r="AA20" s="43" t="str">
        <f t="shared" si="10"/>
        <v/>
      </c>
      <c r="AB20" s="7"/>
      <c r="AC20" s="7"/>
      <c r="AD20" s="7"/>
      <c r="AE20" s="93"/>
      <c r="AF20" s="31"/>
    </row>
    <row r="21" spans="2:32" x14ac:dyDescent="0.2">
      <c r="B21" s="6">
        <v>13</v>
      </c>
      <c r="C21" s="32"/>
      <c r="D21" s="42" t="str">
        <f t="shared" si="0"/>
        <v/>
      </c>
      <c r="E21" s="28"/>
      <c r="F21" s="28"/>
      <c r="G21" s="28"/>
      <c r="H21" s="28"/>
      <c r="I21" s="7" t="str">
        <f t="shared" si="1"/>
        <v/>
      </c>
      <c r="J21" s="7" t="str">
        <f t="shared" si="2"/>
        <v/>
      </c>
      <c r="K21" s="7" t="str">
        <f t="shared" si="3"/>
        <v/>
      </c>
      <c r="L21" s="7" t="str">
        <f t="shared" si="4"/>
        <v/>
      </c>
      <c r="M21" s="7" t="str">
        <f t="shared" si="5"/>
        <v/>
      </c>
      <c r="N21" s="7"/>
      <c r="O21" s="136" t="str">
        <f t="shared" si="6"/>
        <v/>
      </c>
      <c r="P21" s="38"/>
      <c r="Q21" s="38"/>
      <c r="R21" s="38"/>
      <c r="S21" s="45"/>
      <c r="T21" s="37" t="str">
        <f t="shared" si="13"/>
        <v/>
      </c>
      <c r="U21" s="39" t="str">
        <f t="shared" si="14"/>
        <v/>
      </c>
      <c r="V21" s="136" t="str">
        <f t="shared" si="7"/>
        <v/>
      </c>
      <c r="W21" s="37" t="str">
        <f t="shared" si="15"/>
        <v/>
      </c>
      <c r="X21" s="30" t="str">
        <f t="shared" si="16"/>
        <v/>
      </c>
      <c r="Y21" s="30"/>
      <c r="Z21" s="42" t="str">
        <f>IF($C21="","",VLOOKUP($C21,[0]!DATA1,28,FALSE))</f>
        <v/>
      </c>
      <c r="AA21" s="43" t="str">
        <f t="shared" si="10"/>
        <v/>
      </c>
      <c r="AB21" s="7"/>
      <c r="AC21" s="7"/>
      <c r="AD21" s="7"/>
      <c r="AE21" s="93"/>
      <c r="AF21" s="31"/>
    </row>
    <row r="22" spans="2:32" x14ac:dyDescent="0.2">
      <c r="B22" s="6">
        <v>14</v>
      </c>
      <c r="C22" s="32"/>
      <c r="D22" s="42" t="str">
        <f t="shared" si="0"/>
        <v/>
      </c>
      <c r="E22" s="28"/>
      <c r="F22" s="28"/>
      <c r="G22" s="28"/>
      <c r="H22" s="28"/>
      <c r="I22" s="7" t="str">
        <f t="shared" si="1"/>
        <v/>
      </c>
      <c r="J22" s="7" t="str">
        <f t="shared" si="2"/>
        <v/>
      </c>
      <c r="K22" s="7" t="str">
        <f t="shared" si="3"/>
        <v/>
      </c>
      <c r="L22" s="7" t="str">
        <f t="shared" si="4"/>
        <v/>
      </c>
      <c r="M22" s="7" t="str">
        <f t="shared" si="5"/>
        <v/>
      </c>
      <c r="N22" s="7"/>
      <c r="O22" s="136" t="str">
        <f t="shared" si="6"/>
        <v/>
      </c>
      <c r="P22" s="38"/>
      <c r="Q22" s="38"/>
      <c r="R22" s="38"/>
      <c r="S22" s="45"/>
      <c r="T22" s="37" t="str">
        <f t="shared" si="13"/>
        <v/>
      </c>
      <c r="U22" s="39" t="str">
        <f t="shared" si="14"/>
        <v/>
      </c>
      <c r="V22" s="136" t="str">
        <f t="shared" si="7"/>
        <v/>
      </c>
      <c r="W22" s="37" t="str">
        <f t="shared" si="15"/>
        <v/>
      </c>
      <c r="X22" s="30" t="str">
        <f t="shared" si="16"/>
        <v/>
      </c>
      <c r="Y22" s="30"/>
      <c r="Z22" s="42" t="str">
        <f>IF($C22="","",VLOOKUP($C22,[0]!DATA1,28,FALSE))</f>
        <v/>
      </c>
      <c r="AA22" s="43" t="str">
        <f t="shared" si="10"/>
        <v/>
      </c>
      <c r="AB22" s="7"/>
      <c r="AC22" s="7"/>
      <c r="AD22" s="7"/>
      <c r="AE22" s="93"/>
      <c r="AF22" s="31"/>
    </row>
    <row r="23" spans="2:32" x14ac:dyDescent="0.2">
      <c r="B23" s="6">
        <v>15</v>
      </c>
      <c r="C23" s="29"/>
      <c r="D23" s="42" t="str">
        <f t="shared" si="0"/>
        <v/>
      </c>
      <c r="E23" s="28"/>
      <c r="F23" s="28"/>
      <c r="G23" s="28"/>
      <c r="H23" s="28"/>
      <c r="I23" s="7" t="str">
        <f t="shared" si="1"/>
        <v/>
      </c>
      <c r="J23" s="7" t="str">
        <f t="shared" si="2"/>
        <v/>
      </c>
      <c r="K23" s="7" t="str">
        <f t="shared" si="3"/>
        <v/>
      </c>
      <c r="L23" s="7" t="str">
        <f t="shared" si="4"/>
        <v/>
      </c>
      <c r="M23" s="7" t="str">
        <f t="shared" si="5"/>
        <v/>
      </c>
      <c r="N23" s="7"/>
      <c r="O23" s="136" t="str">
        <f t="shared" si="6"/>
        <v/>
      </c>
      <c r="P23" s="38"/>
      <c r="Q23" s="38"/>
      <c r="R23" s="38"/>
      <c r="S23" s="45"/>
      <c r="T23" s="37" t="str">
        <f t="shared" si="13"/>
        <v/>
      </c>
      <c r="U23" s="39" t="str">
        <f t="shared" si="14"/>
        <v/>
      </c>
      <c r="V23" s="136" t="str">
        <f t="shared" si="7"/>
        <v/>
      </c>
      <c r="W23" s="37" t="str">
        <f t="shared" si="15"/>
        <v/>
      </c>
      <c r="X23" s="30" t="str">
        <f t="shared" si="16"/>
        <v/>
      </c>
      <c r="Y23" s="30"/>
      <c r="Z23" s="42" t="str">
        <f>IF($C23="","",VLOOKUP($C23,[0]!DATA1,28,FALSE))</f>
        <v/>
      </c>
      <c r="AA23" s="43" t="str">
        <f t="shared" si="10"/>
        <v/>
      </c>
      <c r="AB23" s="7"/>
      <c r="AC23" s="7"/>
      <c r="AD23" s="7"/>
      <c r="AE23" s="93"/>
      <c r="AF23" s="31"/>
    </row>
    <row r="24" spans="2:32" x14ac:dyDescent="0.2">
      <c r="B24" s="6">
        <v>16</v>
      </c>
      <c r="C24" s="32"/>
      <c r="D24" s="42" t="str">
        <f t="shared" si="0"/>
        <v/>
      </c>
      <c r="E24" s="28"/>
      <c r="F24" s="28"/>
      <c r="G24" s="28"/>
      <c r="H24" s="28"/>
      <c r="I24" s="7" t="str">
        <f t="shared" si="1"/>
        <v/>
      </c>
      <c r="J24" s="7" t="str">
        <f t="shared" si="2"/>
        <v/>
      </c>
      <c r="K24" s="7" t="str">
        <f t="shared" si="3"/>
        <v/>
      </c>
      <c r="L24" s="7" t="str">
        <f t="shared" si="4"/>
        <v/>
      </c>
      <c r="M24" s="7" t="str">
        <f t="shared" si="5"/>
        <v/>
      </c>
      <c r="N24" s="7"/>
      <c r="O24" s="136" t="str">
        <f t="shared" si="6"/>
        <v/>
      </c>
      <c r="P24" s="38"/>
      <c r="Q24" s="38"/>
      <c r="R24" s="38"/>
      <c r="S24" s="45"/>
      <c r="T24" s="37" t="str">
        <f t="shared" si="13"/>
        <v/>
      </c>
      <c r="U24" s="39" t="str">
        <f t="shared" si="14"/>
        <v/>
      </c>
      <c r="V24" s="136" t="str">
        <f t="shared" si="7"/>
        <v/>
      </c>
      <c r="W24" s="37" t="str">
        <f t="shared" si="15"/>
        <v/>
      </c>
      <c r="X24" s="30" t="str">
        <f t="shared" si="16"/>
        <v/>
      </c>
      <c r="Y24" s="30"/>
      <c r="Z24" s="42" t="str">
        <f>IF($C24="","",VLOOKUP($C24,[0]!DATA1,28,FALSE))</f>
        <v/>
      </c>
      <c r="AA24" s="43" t="str">
        <f t="shared" si="10"/>
        <v/>
      </c>
      <c r="AB24" s="7"/>
      <c r="AC24" s="7"/>
      <c r="AD24" s="7"/>
      <c r="AE24" s="93"/>
      <c r="AF24" s="31"/>
    </row>
    <row r="25" spans="2:32" x14ac:dyDescent="0.2">
      <c r="B25" s="6">
        <v>17</v>
      </c>
      <c r="C25" s="29"/>
      <c r="D25" s="42" t="str">
        <f t="shared" si="0"/>
        <v/>
      </c>
      <c r="E25" s="28"/>
      <c r="F25" s="28"/>
      <c r="G25" s="28"/>
      <c r="H25" s="28"/>
      <c r="I25" s="7" t="str">
        <f t="shared" si="1"/>
        <v/>
      </c>
      <c r="J25" s="7" t="str">
        <f t="shared" si="2"/>
        <v/>
      </c>
      <c r="K25" s="7" t="str">
        <f t="shared" si="3"/>
        <v/>
      </c>
      <c r="L25" s="7" t="str">
        <f t="shared" si="4"/>
        <v/>
      </c>
      <c r="M25" s="7" t="str">
        <f t="shared" si="5"/>
        <v/>
      </c>
      <c r="N25" s="7"/>
      <c r="O25" s="136" t="str">
        <f t="shared" si="6"/>
        <v/>
      </c>
      <c r="P25" s="38"/>
      <c r="Q25" s="38"/>
      <c r="R25" s="38"/>
      <c r="S25" s="45"/>
      <c r="T25" s="37" t="str">
        <f t="shared" si="13"/>
        <v/>
      </c>
      <c r="U25" s="39" t="str">
        <f t="shared" si="14"/>
        <v/>
      </c>
      <c r="V25" s="136" t="str">
        <f t="shared" si="7"/>
        <v/>
      </c>
      <c r="W25" s="37" t="str">
        <f t="shared" si="15"/>
        <v/>
      </c>
      <c r="X25" s="30" t="str">
        <f t="shared" si="16"/>
        <v/>
      </c>
      <c r="Y25" s="30"/>
      <c r="Z25" s="42" t="str">
        <f>IF($C25="","",VLOOKUP($C25,[0]!DATA1,28,FALSE))</f>
        <v/>
      </c>
      <c r="AA25" s="43" t="str">
        <f t="shared" si="10"/>
        <v/>
      </c>
      <c r="AB25" s="7"/>
      <c r="AC25" s="7"/>
      <c r="AD25" s="7"/>
      <c r="AE25" s="93"/>
      <c r="AF25" s="31"/>
    </row>
    <row r="26" spans="2:32" x14ac:dyDescent="0.2">
      <c r="B26" s="6">
        <v>18</v>
      </c>
      <c r="C26" s="29"/>
      <c r="D26" s="42" t="str">
        <f t="shared" si="0"/>
        <v/>
      </c>
      <c r="E26" s="28"/>
      <c r="F26" s="28"/>
      <c r="G26" s="28"/>
      <c r="H26" s="28"/>
      <c r="I26" s="7" t="str">
        <f t="shared" si="1"/>
        <v/>
      </c>
      <c r="J26" s="7" t="str">
        <f t="shared" si="2"/>
        <v/>
      </c>
      <c r="K26" s="7" t="str">
        <f t="shared" si="3"/>
        <v/>
      </c>
      <c r="L26" s="7" t="str">
        <f t="shared" si="4"/>
        <v/>
      </c>
      <c r="M26" s="7" t="str">
        <f t="shared" si="5"/>
        <v/>
      </c>
      <c r="N26" s="7"/>
      <c r="O26" s="136" t="str">
        <f t="shared" si="6"/>
        <v/>
      </c>
      <c r="P26" s="38"/>
      <c r="Q26" s="38"/>
      <c r="R26" s="38"/>
      <c r="S26" s="45"/>
      <c r="T26" s="37" t="str">
        <f t="shared" si="13"/>
        <v/>
      </c>
      <c r="U26" s="39" t="str">
        <f t="shared" si="14"/>
        <v/>
      </c>
      <c r="V26" s="136" t="str">
        <f t="shared" si="7"/>
        <v/>
      </c>
      <c r="W26" s="37" t="str">
        <f t="shared" si="15"/>
        <v/>
      </c>
      <c r="X26" s="30" t="str">
        <f t="shared" si="16"/>
        <v/>
      </c>
      <c r="Y26" s="30"/>
      <c r="Z26" s="42" t="str">
        <f>IF($C26="","",VLOOKUP($C26,[0]!DATA1,28,FALSE))</f>
        <v/>
      </c>
      <c r="AA26" s="43" t="str">
        <f t="shared" si="10"/>
        <v/>
      </c>
      <c r="AB26" s="7"/>
      <c r="AC26" s="7"/>
      <c r="AD26" s="7"/>
      <c r="AE26" s="93"/>
      <c r="AF26" s="31"/>
    </row>
    <row r="27" spans="2:32" x14ac:dyDescent="0.2">
      <c r="B27" s="6">
        <v>19</v>
      </c>
      <c r="C27" s="32"/>
      <c r="D27" s="42" t="str">
        <f t="shared" si="0"/>
        <v/>
      </c>
      <c r="E27" s="28"/>
      <c r="F27" s="28"/>
      <c r="G27" s="28"/>
      <c r="H27" s="28"/>
      <c r="I27" s="7" t="str">
        <f t="shared" si="1"/>
        <v/>
      </c>
      <c r="J27" s="7" t="str">
        <f t="shared" si="2"/>
        <v/>
      </c>
      <c r="K27" s="7" t="str">
        <f t="shared" si="3"/>
        <v/>
      </c>
      <c r="L27" s="7" t="str">
        <f t="shared" si="4"/>
        <v/>
      </c>
      <c r="M27" s="7" t="str">
        <f t="shared" si="5"/>
        <v/>
      </c>
      <c r="N27" s="7"/>
      <c r="O27" s="136" t="str">
        <f t="shared" si="6"/>
        <v/>
      </c>
      <c r="P27" s="38"/>
      <c r="Q27" s="38"/>
      <c r="R27" s="38"/>
      <c r="S27" s="45"/>
      <c r="T27" s="37" t="str">
        <f t="shared" si="13"/>
        <v/>
      </c>
      <c r="U27" s="39" t="str">
        <f t="shared" si="14"/>
        <v/>
      </c>
      <c r="V27" s="136" t="str">
        <f t="shared" si="7"/>
        <v/>
      </c>
      <c r="W27" s="37" t="str">
        <f t="shared" si="15"/>
        <v/>
      </c>
      <c r="X27" s="30" t="str">
        <f t="shared" si="16"/>
        <v/>
      </c>
      <c r="Y27" s="30"/>
      <c r="Z27" s="42" t="str">
        <f>IF($C27="","",VLOOKUP($C27,[0]!DATA1,28,FALSE))</f>
        <v/>
      </c>
      <c r="AA27" s="43" t="str">
        <f t="shared" si="10"/>
        <v/>
      </c>
      <c r="AB27" s="7"/>
      <c r="AC27" s="7"/>
      <c r="AD27" s="7"/>
      <c r="AE27" s="93"/>
      <c r="AF27" s="31"/>
    </row>
    <row r="28" spans="2:32" x14ac:dyDescent="0.2">
      <c r="B28" s="6">
        <v>20</v>
      </c>
      <c r="C28" s="29"/>
      <c r="D28" s="42" t="str">
        <f t="shared" si="0"/>
        <v/>
      </c>
      <c r="E28" s="28"/>
      <c r="F28" s="28"/>
      <c r="G28" s="28"/>
      <c r="H28" s="28"/>
      <c r="I28" s="7" t="str">
        <f t="shared" si="1"/>
        <v/>
      </c>
      <c r="J28" s="7" t="str">
        <f t="shared" si="2"/>
        <v/>
      </c>
      <c r="K28" s="7" t="str">
        <f t="shared" si="3"/>
        <v/>
      </c>
      <c r="L28" s="7" t="str">
        <f t="shared" si="4"/>
        <v/>
      </c>
      <c r="M28" s="7" t="str">
        <f t="shared" si="5"/>
        <v/>
      </c>
      <c r="N28" s="7"/>
      <c r="O28" s="136" t="str">
        <f t="shared" si="6"/>
        <v/>
      </c>
      <c r="P28" s="38"/>
      <c r="Q28" s="38"/>
      <c r="R28" s="38"/>
      <c r="S28" s="45"/>
      <c r="T28" s="37" t="str">
        <f t="shared" si="13"/>
        <v/>
      </c>
      <c r="U28" s="39" t="str">
        <f t="shared" si="14"/>
        <v/>
      </c>
      <c r="V28" s="136" t="str">
        <f t="shared" si="7"/>
        <v/>
      </c>
      <c r="W28" s="37" t="str">
        <f t="shared" si="15"/>
        <v/>
      </c>
      <c r="X28" s="30" t="str">
        <f t="shared" si="16"/>
        <v/>
      </c>
      <c r="Y28" s="30"/>
      <c r="Z28" s="42" t="str">
        <f>IF($C28="","",VLOOKUP($C28,[0]!DATA1,28,FALSE))</f>
        <v/>
      </c>
      <c r="AA28" s="43" t="str">
        <f t="shared" si="10"/>
        <v/>
      </c>
      <c r="AB28" s="7"/>
      <c r="AC28" s="7"/>
      <c r="AD28" s="7"/>
      <c r="AE28" s="93"/>
      <c r="AF28" s="31"/>
    </row>
    <row r="29" spans="2:32" x14ac:dyDescent="0.2">
      <c r="B29" s="6">
        <v>21</v>
      </c>
      <c r="C29" s="29"/>
      <c r="D29" s="42" t="str">
        <f t="shared" si="0"/>
        <v/>
      </c>
      <c r="E29" s="28"/>
      <c r="F29" s="28"/>
      <c r="G29" s="28"/>
      <c r="H29" s="28"/>
      <c r="I29" s="7" t="str">
        <f t="shared" si="1"/>
        <v/>
      </c>
      <c r="J29" s="7" t="str">
        <f t="shared" si="2"/>
        <v/>
      </c>
      <c r="K29" s="7" t="str">
        <f t="shared" si="3"/>
        <v/>
      </c>
      <c r="L29" s="7" t="str">
        <f t="shared" si="4"/>
        <v/>
      </c>
      <c r="M29" s="7" t="str">
        <f t="shared" si="5"/>
        <v/>
      </c>
      <c r="N29" s="7"/>
      <c r="O29" s="136" t="str">
        <f t="shared" si="6"/>
        <v/>
      </c>
      <c r="P29" s="38"/>
      <c r="Q29" s="38"/>
      <c r="R29" s="38"/>
      <c r="S29" s="45"/>
      <c r="T29" s="37" t="str">
        <f t="shared" si="13"/>
        <v/>
      </c>
      <c r="U29" s="39" t="str">
        <f t="shared" si="14"/>
        <v/>
      </c>
      <c r="V29" s="136" t="str">
        <f t="shared" si="7"/>
        <v/>
      </c>
      <c r="W29" s="37" t="str">
        <f t="shared" si="15"/>
        <v/>
      </c>
      <c r="X29" s="30" t="str">
        <f t="shared" si="16"/>
        <v/>
      </c>
      <c r="Y29" s="30"/>
      <c r="Z29" s="42" t="str">
        <f>IF($C29="","",VLOOKUP($C29,[0]!DATA1,28,FALSE))</f>
        <v/>
      </c>
      <c r="AA29" s="43" t="str">
        <f t="shared" si="10"/>
        <v/>
      </c>
      <c r="AB29" s="7"/>
      <c r="AC29" s="7"/>
      <c r="AD29" s="7"/>
      <c r="AE29" s="93"/>
      <c r="AF29" s="31"/>
    </row>
    <row r="30" spans="2:32" x14ac:dyDescent="0.2">
      <c r="B30" s="6">
        <v>22</v>
      </c>
      <c r="C30" s="29"/>
      <c r="D30" s="42" t="str">
        <f t="shared" si="0"/>
        <v/>
      </c>
      <c r="E30" s="28"/>
      <c r="F30" s="28"/>
      <c r="G30" s="28"/>
      <c r="H30" s="28"/>
      <c r="I30" s="7" t="str">
        <f t="shared" si="1"/>
        <v/>
      </c>
      <c r="J30" s="7" t="str">
        <f t="shared" si="2"/>
        <v/>
      </c>
      <c r="K30" s="7" t="str">
        <f t="shared" si="3"/>
        <v/>
      </c>
      <c r="L30" s="7" t="str">
        <f t="shared" si="4"/>
        <v/>
      </c>
      <c r="M30" s="7" t="str">
        <f t="shared" si="5"/>
        <v/>
      </c>
      <c r="N30" s="7"/>
      <c r="O30" s="136" t="str">
        <f t="shared" si="6"/>
        <v/>
      </c>
      <c r="P30" s="38"/>
      <c r="Q30" s="38"/>
      <c r="R30" s="38"/>
      <c r="S30" s="45"/>
      <c r="T30" s="37" t="str">
        <f t="shared" si="13"/>
        <v/>
      </c>
      <c r="U30" s="39" t="str">
        <f t="shared" si="14"/>
        <v/>
      </c>
      <c r="V30" s="136" t="str">
        <f t="shared" si="7"/>
        <v/>
      </c>
      <c r="W30" s="37" t="str">
        <f t="shared" si="15"/>
        <v/>
      </c>
      <c r="X30" s="30" t="str">
        <f t="shared" si="16"/>
        <v/>
      </c>
      <c r="Y30" s="30"/>
      <c r="Z30" s="42" t="str">
        <f>IF($C30="","",VLOOKUP($C30,[0]!DATA1,28,FALSE))</f>
        <v/>
      </c>
      <c r="AA30" s="43" t="str">
        <f t="shared" si="10"/>
        <v/>
      </c>
      <c r="AB30" s="7"/>
      <c r="AC30" s="7"/>
      <c r="AD30" s="7"/>
      <c r="AE30" s="93"/>
      <c r="AF30" s="31"/>
    </row>
    <row r="31" spans="2:32" x14ac:dyDescent="0.2">
      <c r="B31" s="6">
        <v>23</v>
      </c>
      <c r="C31" s="29"/>
      <c r="D31" s="42" t="str">
        <f t="shared" si="0"/>
        <v/>
      </c>
      <c r="E31" s="28"/>
      <c r="F31" s="28"/>
      <c r="G31" s="28"/>
      <c r="H31" s="28"/>
      <c r="I31" s="7" t="str">
        <f t="shared" si="1"/>
        <v/>
      </c>
      <c r="J31" s="7" t="str">
        <f t="shared" si="2"/>
        <v/>
      </c>
      <c r="K31" s="7" t="str">
        <f t="shared" si="3"/>
        <v/>
      </c>
      <c r="L31" s="7" t="str">
        <f t="shared" si="4"/>
        <v/>
      </c>
      <c r="M31" s="7" t="str">
        <f t="shared" si="5"/>
        <v/>
      </c>
      <c r="N31" s="7"/>
      <c r="O31" s="136" t="str">
        <f t="shared" si="6"/>
        <v/>
      </c>
      <c r="P31" s="38"/>
      <c r="Q31" s="38"/>
      <c r="R31" s="38"/>
      <c r="S31" s="45"/>
      <c r="T31" s="37" t="str">
        <f t="shared" si="13"/>
        <v/>
      </c>
      <c r="U31" s="39" t="str">
        <f t="shared" si="14"/>
        <v/>
      </c>
      <c r="V31" s="136" t="str">
        <f t="shared" si="7"/>
        <v/>
      </c>
      <c r="W31" s="37" t="str">
        <f t="shared" si="15"/>
        <v/>
      </c>
      <c r="X31" s="30" t="str">
        <f t="shared" si="16"/>
        <v/>
      </c>
      <c r="Y31" s="30"/>
      <c r="Z31" s="42" t="str">
        <f>IF($C31="","",VLOOKUP($C31,[0]!DATA1,28,FALSE))</f>
        <v/>
      </c>
      <c r="AA31" s="43" t="str">
        <f t="shared" si="10"/>
        <v/>
      </c>
      <c r="AB31" s="7"/>
      <c r="AC31" s="7"/>
      <c r="AD31" s="7"/>
      <c r="AE31" s="93"/>
      <c r="AF31" s="31"/>
    </row>
    <row r="32" spans="2:32" x14ac:dyDescent="0.2">
      <c r="B32" s="6">
        <v>24</v>
      </c>
      <c r="C32" s="29"/>
      <c r="D32" s="42" t="str">
        <f t="shared" si="0"/>
        <v/>
      </c>
      <c r="E32" s="28"/>
      <c r="F32" s="28"/>
      <c r="G32" s="28"/>
      <c r="H32" s="28"/>
      <c r="I32" s="7" t="str">
        <f t="shared" si="1"/>
        <v/>
      </c>
      <c r="J32" s="7" t="str">
        <f t="shared" si="2"/>
        <v/>
      </c>
      <c r="K32" s="7" t="str">
        <f t="shared" si="3"/>
        <v/>
      </c>
      <c r="L32" s="7" t="str">
        <f t="shared" si="4"/>
        <v/>
      </c>
      <c r="M32" s="7" t="str">
        <f t="shared" si="5"/>
        <v/>
      </c>
      <c r="N32" s="7"/>
      <c r="O32" s="136" t="str">
        <f t="shared" si="6"/>
        <v/>
      </c>
      <c r="P32" s="38"/>
      <c r="Q32" s="38"/>
      <c r="R32" s="38"/>
      <c r="S32" s="45"/>
      <c r="T32" s="37" t="str">
        <f t="shared" si="13"/>
        <v/>
      </c>
      <c r="U32" s="39" t="str">
        <f t="shared" si="14"/>
        <v/>
      </c>
      <c r="V32" s="136" t="str">
        <f t="shared" si="7"/>
        <v/>
      </c>
      <c r="W32" s="37" t="str">
        <f t="shared" si="15"/>
        <v/>
      </c>
      <c r="X32" s="30" t="str">
        <f t="shared" si="16"/>
        <v/>
      </c>
      <c r="Y32" s="30"/>
      <c r="Z32" s="42" t="str">
        <f>IF($C32="","",VLOOKUP($C32,[0]!DATA1,28,FALSE))</f>
        <v/>
      </c>
      <c r="AA32" s="43" t="str">
        <f t="shared" si="10"/>
        <v/>
      </c>
      <c r="AB32" s="7"/>
      <c r="AC32" s="7"/>
      <c r="AD32" s="7"/>
      <c r="AE32" s="93"/>
      <c r="AF32" s="31"/>
    </row>
    <row r="33" spans="2:32" s="54" customFormat="1" x14ac:dyDescent="0.2">
      <c r="B33" s="6">
        <v>25</v>
      </c>
      <c r="C33" s="29"/>
      <c r="D33" s="42" t="str">
        <f t="shared" si="0"/>
        <v/>
      </c>
      <c r="E33" s="28"/>
      <c r="F33" s="28"/>
      <c r="G33" s="28"/>
      <c r="H33" s="28"/>
      <c r="I33" s="7" t="str">
        <f t="shared" si="1"/>
        <v/>
      </c>
      <c r="J33" s="7" t="str">
        <f t="shared" si="2"/>
        <v/>
      </c>
      <c r="K33" s="7" t="str">
        <f t="shared" si="3"/>
        <v/>
      </c>
      <c r="L33" s="7" t="str">
        <f t="shared" si="4"/>
        <v/>
      </c>
      <c r="M33" s="7" t="str">
        <f t="shared" si="5"/>
        <v/>
      </c>
      <c r="N33" s="7"/>
      <c r="O33" s="136" t="str">
        <f t="shared" si="6"/>
        <v/>
      </c>
      <c r="P33" s="38"/>
      <c r="Q33" s="38"/>
      <c r="R33" s="38"/>
      <c r="S33" s="45"/>
      <c r="T33" s="37" t="str">
        <f t="shared" si="13"/>
        <v/>
      </c>
      <c r="U33" s="39" t="str">
        <f t="shared" si="14"/>
        <v/>
      </c>
      <c r="V33" s="136" t="str">
        <f t="shared" si="7"/>
        <v/>
      </c>
      <c r="W33" s="37" t="str">
        <f t="shared" si="15"/>
        <v/>
      </c>
      <c r="X33" s="30" t="str">
        <f t="shared" si="16"/>
        <v/>
      </c>
      <c r="Y33" s="30"/>
      <c r="Z33" s="42" t="str">
        <f>IF($C33="","",VLOOKUP($C33,[0]!DATA1,28,FALSE))</f>
        <v/>
      </c>
      <c r="AA33" s="43" t="str">
        <f t="shared" si="10"/>
        <v/>
      </c>
      <c r="AB33" s="7"/>
      <c r="AC33" s="7"/>
      <c r="AD33" s="7"/>
      <c r="AE33" s="93"/>
      <c r="AF33" s="31"/>
    </row>
    <row r="34" spans="2:32" x14ac:dyDescent="0.2">
      <c r="B34" s="6">
        <v>26</v>
      </c>
      <c r="C34" s="29"/>
      <c r="D34" s="42" t="str">
        <f t="shared" si="0"/>
        <v/>
      </c>
      <c r="E34" s="28"/>
      <c r="F34" s="28"/>
      <c r="G34" s="28"/>
      <c r="H34" s="28"/>
      <c r="I34" s="7" t="str">
        <f t="shared" si="1"/>
        <v/>
      </c>
      <c r="J34" s="7" t="str">
        <f t="shared" si="2"/>
        <v/>
      </c>
      <c r="K34" s="7" t="str">
        <f t="shared" si="3"/>
        <v/>
      </c>
      <c r="L34" s="7" t="str">
        <f t="shared" si="4"/>
        <v/>
      </c>
      <c r="M34" s="7" t="str">
        <f t="shared" si="5"/>
        <v/>
      </c>
      <c r="N34" s="7"/>
      <c r="O34" s="136" t="str">
        <f t="shared" si="6"/>
        <v/>
      </c>
      <c r="P34" s="38"/>
      <c r="Q34" s="38"/>
      <c r="R34" s="38"/>
      <c r="S34" s="45"/>
      <c r="T34" s="37" t="str">
        <f t="shared" si="13"/>
        <v/>
      </c>
      <c r="U34" s="39" t="str">
        <f t="shared" si="14"/>
        <v/>
      </c>
      <c r="V34" s="136" t="str">
        <f t="shared" si="7"/>
        <v/>
      </c>
      <c r="W34" s="37" t="str">
        <f t="shared" si="15"/>
        <v/>
      </c>
      <c r="X34" s="30" t="str">
        <f t="shared" si="16"/>
        <v/>
      </c>
      <c r="Y34" s="30"/>
      <c r="Z34" s="42" t="str">
        <f>IF($C34="","",VLOOKUP($C34,[0]!DATA1,28,FALSE))</f>
        <v/>
      </c>
      <c r="AA34" s="43" t="str">
        <f t="shared" si="10"/>
        <v/>
      </c>
      <c r="AB34" s="7"/>
      <c r="AC34" s="7"/>
      <c r="AD34" s="7"/>
      <c r="AE34" s="93"/>
      <c r="AF34" s="31"/>
    </row>
    <row r="35" spans="2:32" x14ac:dyDescent="0.2">
      <c r="B35" s="6">
        <v>27</v>
      </c>
      <c r="C35" s="29"/>
      <c r="D35" s="42" t="str">
        <f t="shared" si="0"/>
        <v/>
      </c>
      <c r="E35" s="28"/>
      <c r="F35" s="28"/>
      <c r="G35" s="28"/>
      <c r="H35" s="28"/>
      <c r="I35" s="7" t="str">
        <f t="shared" si="1"/>
        <v/>
      </c>
      <c r="J35" s="7" t="str">
        <f t="shared" si="2"/>
        <v/>
      </c>
      <c r="K35" s="7" t="str">
        <f t="shared" si="3"/>
        <v/>
      </c>
      <c r="L35" s="7" t="str">
        <f t="shared" si="4"/>
        <v/>
      </c>
      <c r="M35" s="7" t="str">
        <f t="shared" si="5"/>
        <v/>
      </c>
      <c r="N35" s="7"/>
      <c r="O35" s="136" t="str">
        <f t="shared" si="6"/>
        <v/>
      </c>
      <c r="P35" s="38"/>
      <c r="Q35" s="38"/>
      <c r="R35" s="38"/>
      <c r="S35" s="45"/>
      <c r="T35" s="37" t="str">
        <f t="shared" si="13"/>
        <v/>
      </c>
      <c r="U35" s="39" t="str">
        <f t="shared" si="14"/>
        <v/>
      </c>
      <c r="V35" s="136" t="str">
        <f t="shared" si="7"/>
        <v/>
      </c>
      <c r="W35" s="37" t="str">
        <f t="shared" si="15"/>
        <v/>
      </c>
      <c r="X35" s="30" t="str">
        <f t="shared" si="16"/>
        <v/>
      </c>
      <c r="Y35" s="30"/>
      <c r="Z35" s="42" t="str">
        <f>IF($C35="","",VLOOKUP($C35,[0]!DATA1,28,FALSE))</f>
        <v/>
      </c>
      <c r="AA35" s="43" t="str">
        <f t="shared" si="10"/>
        <v/>
      </c>
      <c r="AB35" s="7"/>
      <c r="AC35" s="7"/>
      <c r="AD35" s="7"/>
      <c r="AE35" s="93"/>
      <c r="AF35" s="31"/>
    </row>
    <row r="36" spans="2:32" x14ac:dyDescent="0.2">
      <c r="B36" s="6">
        <v>28</v>
      </c>
      <c r="C36" s="29"/>
      <c r="D36" s="42" t="str">
        <f t="shared" si="0"/>
        <v/>
      </c>
      <c r="E36" s="28"/>
      <c r="F36" s="28"/>
      <c r="G36" s="28"/>
      <c r="H36" s="28"/>
      <c r="I36" s="7" t="str">
        <f t="shared" si="1"/>
        <v/>
      </c>
      <c r="J36" s="7" t="str">
        <f t="shared" si="2"/>
        <v/>
      </c>
      <c r="K36" s="7" t="str">
        <f t="shared" si="3"/>
        <v/>
      </c>
      <c r="L36" s="7" t="str">
        <f t="shared" si="4"/>
        <v/>
      </c>
      <c r="M36" s="7" t="str">
        <f t="shared" si="5"/>
        <v/>
      </c>
      <c r="N36" s="7"/>
      <c r="O36" s="136" t="str">
        <f t="shared" si="6"/>
        <v/>
      </c>
      <c r="P36" s="38"/>
      <c r="Q36" s="38"/>
      <c r="R36" s="38"/>
      <c r="S36" s="45"/>
      <c r="T36" s="37" t="str">
        <f t="shared" si="13"/>
        <v/>
      </c>
      <c r="U36" s="39" t="str">
        <f t="shared" si="14"/>
        <v/>
      </c>
      <c r="V36" s="136" t="str">
        <f t="shared" si="7"/>
        <v/>
      </c>
      <c r="W36" s="37" t="str">
        <f t="shared" si="15"/>
        <v/>
      </c>
      <c r="X36" s="30" t="str">
        <f t="shared" si="16"/>
        <v/>
      </c>
      <c r="Y36" s="30"/>
      <c r="Z36" s="42" t="str">
        <f>IF($C36="","",VLOOKUP($C36,[0]!DATA1,28,FALSE))</f>
        <v/>
      </c>
      <c r="AA36" s="43" t="str">
        <f t="shared" si="10"/>
        <v/>
      </c>
      <c r="AB36" s="7"/>
      <c r="AC36" s="7"/>
      <c r="AD36" s="7"/>
      <c r="AE36" s="93"/>
      <c r="AF36" s="31"/>
    </row>
    <row r="37" spans="2:32" x14ac:dyDescent="0.2">
      <c r="B37" s="6">
        <v>29</v>
      </c>
      <c r="C37" s="32"/>
      <c r="D37" s="42" t="str">
        <f t="shared" si="0"/>
        <v/>
      </c>
      <c r="E37" s="28"/>
      <c r="F37" s="28"/>
      <c r="G37" s="28"/>
      <c r="H37" s="28"/>
      <c r="I37" s="7" t="str">
        <f t="shared" si="1"/>
        <v/>
      </c>
      <c r="J37" s="7" t="str">
        <f t="shared" si="2"/>
        <v/>
      </c>
      <c r="K37" s="7" t="str">
        <f t="shared" si="3"/>
        <v/>
      </c>
      <c r="L37" s="7" t="str">
        <f t="shared" si="4"/>
        <v/>
      </c>
      <c r="M37" s="7" t="str">
        <f t="shared" si="5"/>
        <v/>
      </c>
      <c r="N37" s="7"/>
      <c r="O37" s="136" t="str">
        <f t="shared" si="6"/>
        <v/>
      </c>
      <c r="P37" s="38"/>
      <c r="Q37" s="38"/>
      <c r="R37" s="38"/>
      <c r="S37" s="45"/>
      <c r="T37" s="37" t="str">
        <f t="shared" si="13"/>
        <v/>
      </c>
      <c r="U37" s="39" t="str">
        <f t="shared" si="14"/>
        <v/>
      </c>
      <c r="V37" s="136" t="str">
        <f t="shared" si="7"/>
        <v/>
      </c>
      <c r="W37" s="37" t="str">
        <f t="shared" si="15"/>
        <v/>
      </c>
      <c r="X37" s="30" t="str">
        <f t="shared" si="16"/>
        <v/>
      </c>
      <c r="Y37" s="30"/>
      <c r="Z37" s="42" t="str">
        <f>IF($C37="","",VLOOKUP($C37,[0]!DATA1,28,FALSE))</f>
        <v/>
      </c>
      <c r="AA37" s="43" t="str">
        <f t="shared" si="10"/>
        <v/>
      </c>
      <c r="AB37" s="7"/>
      <c r="AC37" s="7"/>
      <c r="AD37" s="7"/>
      <c r="AE37" s="93"/>
      <c r="AF37" s="31"/>
    </row>
    <row r="38" spans="2:32" x14ac:dyDescent="0.2">
      <c r="B38" s="6">
        <v>30</v>
      </c>
      <c r="C38" s="29"/>
      <c r="D38" s="42" t="str">
        <f t="shared" si="0"/>
        <v/>
      </c>
      <c r="E38" s="28"/>
      <c r="F38" s="28"/>
      <c r="G38" s="28"/>
      <c r="H38" s="28"/>
      <c r="I38" s="7" t="str">
        <f t="shared" si="1"/>
        <v/>
      </c>
      <c r="J38" s="7" t="str">
        <f t="shared" si="2"/>
        <v/>
      </c>
      <c r="K38" s="7" t="str">
        <f t="shared" si="3"/>
        <v/>
      </c>
      <c r="L38" s="7" t="str">
        <f t="shared" si="4"/>
        <v/>
      </c>
      <c r="M38" s="7" t="str">
        <f t="shared" si="5"/>
        <v/>
      </c>
      <c r="N38" s="7"/>
      <c r="O38" s="136" t="str">
        <f t="shared" si="6"/>
        <v/>
      </c>
      <c r="P38" s="38"/>
      <c r="Q38" s="38"/>
      <c r="R38" s="38"/>
      <c r="S38" s="45"/>
      <c r="T38" s="37" t="str">
        <f t="shared" si="13"/>
        <v/>
      </c>
      <c r="U38" s="39" t="str">
        <f t="shared" si="14"/>
        <v/>
      </c>
      <c r="V38" s="136" t="str">
        <f t="shared" si="7"/>
        <v/>
      </c>
      <c r="W38" s="37" t="str">
        <f t="shared" si="15"/>
        <v/>
      </c>
      <c r="X38" s="30" t="str">
        <f t="shared" si="16"/>
        <v/>
      </c>
      <c r="Y38" s="30"/>
      <c r="Z38" s="42" t="str">
        <f>IF($C38="","",VLOOKUP($C38,[0]!DATA1,28,FALSE))</f>
        <v/>
      </c>
      <c r="AA38" s="43" t="str">
        <f t="shared" si="10"/>
        <v/>
      </c>
      <c r="AB38" s="7"/>
      <c r="AC38" s="7"/>
      <c r="AD38" s="7"/>
      <c r="AE38" s="93"/>
      <c r="AF38" s="31"/>
    </row>
    <row r="39" spans="2:32" x14ac:dyDescent="0.2">
      <c r="B39" s="6">
        <v>31</v>
      </c>
      <c r="C39" s="32"/>
      <c r="D39" s="42" t="str">
        <f t="shared" si="0"/>
        <v/>
      </c>
      <c r="E39" s="28"/>
      <c r="F39" s="28"/>
      <c r="G39" s="28"/>
      <c r="H39" s="28"/>
      <c r="I39" s="7" t="str">
        <f t="shared" si="1"/>
        <v/>
      </c>
      <c r="J39" s="7" t="str">
        <f t="shared" si="2"/>
        <v/>
      </c>
      <c r="K39" s="7" t="str">
        <f t="shared" si="3"/>
        <v/>
      </c>
      <c r="L39" s="7" t="str">
        <f t="shared" si="4"/>
        <v/>
      </c>
      <c r="M39" s="7" t="str">
        <f t="shared" si="5"/>
        <v/>
      </c>
      <c r="N39" s="7"/>
      <c r="O39" s="136" t="str">
        <f t="shared" si="6"/>
        <v/>
      </c>
      <c r="P39" s="38"/>
      <c r="Q39" s="38"/>
      <c r="R39" s="38"/>
      <c r="S39" s="45"/>
      <c r="T39" s="37" t="str">
        <f t="shared" si="13"/>
        <v/>
      </c>
      <c r="U39" s="39" t="str">
        <f t="shared" si="14"/>
        <v/>
      </c>
      <c r="V39" s="136" t="str">
        <f t="shared" si="7"/>
        <v/>
      </c>
      <c r="W39" s="37" t="str">
        <f t="shared" si="15"/>
        <v/>
      </c>
      <c r="X39" s="30" t="str">
        <f t="shared" si="16"/>
        <v/>
      </c>
      <c r="Y39" s="30"/>
      <c r="Z39" s="42" t="str">
        <f>IF($C39="","",VLOOKUP($C39,[0]!DATA1,28,FALSE))</f>
        <v/>
      </c>
      <c r="AA39" s="43" t="str">
        <f t="shared" si="10"/>
        <v/>
      </c>
      <c r="AB39" s="7"/>
      <c r="AC39" s="7"/>
      <c r="AD39" s="7"/>
      <c r="AE39" s="93"/>
      <c r="AF39" s="31"/>
    </row>
    <row r="40" spans="2:32" x14ac:dyDescent="0.2">
      <c r="B40" s="6">
        <v>32</v>
      </c>
      <c r="C40" s="29"/>
      <c r="D40" s="42" t="str">
        <f t="shared" si="0"/>
        <v/>
      </c>
      <c r="E40" s="28"/>
      <c r="F40" s="28"/>
      <c r="G40" s="28"/>
      <c r="H40" s="28"/>
      <c r="I40" s="7" t="str">
        <f t="shared" si="1"/>
        <v/>
      </c>
      <c r="J40" s="7" t="str">
        <f t="shared" si="2"/>
        <v/>
      </c>
      <c r="K40" s="7" t="str">
        <f t="shared" si="3"/>
        <v/>
      </c>
      <c r="L40" s="7" t="str">
        <f t="shared" si="4"/>
        <v/>
      </c>
      <c r="M40" s="7" t="str">
        <f t="shared" si="5"/>
        <v/>
      </c>
      <c r="N40" s="7"/>
      <c r="O40" s="136" t="str">
        <f t="shared" si="6"/>
        <v/>
      </c>
      <c r="P40" s="38"/>
      <c r="Q40" s="38"/>
      <c r="R40" s="38"/>
      <c r="S40" s="45"/>
      <c r="T40" s="37" t="str">
        <f t="shared" si="13"/>
        <v/>
      </c>
      <c r="U40" s="39" t="str">
        <f t="shared" si="14"/>
        <v/>
      </c>
      <c r="V40" s="136" t="str">
        <f t="shared" si="7"/>
        <v/>
      </c>
      <c r="W40" s="37" t="str">
        <f t="shared" si="15"/>
        <v/>
      </c>
      <c r="X40" s="30" t="str">
        <f t="shared" si="16"/>
        <v/>
      </c>
      <c r="Y40" s="30"/>
      <c r="Z40" s="42" t="str">
        <f>IF($C40="","",VLOOKUP($C40,[0]!DATA1,28,FALSE))</f>
        <v/>
      </c>
      <c r="AA40" s="43" t="str">
        <f t="shared" si="10"/>
        <v/>
      </c>
      <c r="AB40" s="7"/>
      <c r="AC40" s="7"/>
      <c r="AD40" s="7"/>
      <c r="AE40" s="93"/>
      <c r="AF40" s="31"/>
    </row>
    <row r="41" spans="2:32" x14ac:dyDescent="0.2">
      <c r="B41" s="6">
        <v>33</v>
      </c>
      <c r="C41" s="29"/>
      <c r="D41" s="42" t="str">
        <f t="shared" si="0"/>
        <v/>
      </c>
      <c r="E41" s="28"/>
      <c r="F41" s="28"/>
      <c r="G41" s="28"/>
      <c r="H41" s="28"/>
      <c r="I41" s="7" t="str">
        <f t="shared" si="1"/>
        <v/>
      </c>
      <c r="J41" s="7" t="str">
        <f t="shared" si="2"/>
        <v/>
      </c>
      <c r="K41" s="7" t="str">
        <f t="shared" si="3"/>
        <v/>
      </c>
      <c r="L41" s="7" t="str">
        <f t="shared" si="4"/>
        <v/>
      </c>
      <c r="M41" s="7" t="str">
        <f t="shared" si="5"/>
        <v/>
      </c>
      <c r="N41" s="7"/>
      <c r="O41" s="136" t="str">
        <f t="shared" si="6"/>
        <v/>
      </c>
      <c r="P41" s="38"/>
      <c r="Q41" s="38"/>
      <c r="R41" s="38"/>
      <c r="S41" s="45"/>
      <c r="T41" s="37" t="str">
        <f t="shared" si="13"/>
        <v/>
      </c>
      <c r="U41" s="39" t="str">
        <f t="shared" si="14"/>
        <v/>
      </c>
      <c r="V41" s="136" t="str">
        <f t="shared" si="7"/>
        <v/>
      </c>
      <c r="W41" s="37" t="str">
        <f t="shared" si="15"/>
        <v/>
      </c>
      <c r="X41" s="30" t="str">
        <f t="shared" si="16"/>
        <v/>
      </c>
      <c r="Y41" s="30"/>
      <c r="Z41" s="42" t="str">
        <f>IF($C41="","",VLOOKUP($C41,[0]!DATA1,28,FALSE))</f>
        <v/>
      </c>
      <c r="AA41" s="43" t="str">
        <f t="shared" si="10"/>
        <v/>
      </c>
      <c r="AB41" s="7"/>
      <c r="AC41" s="7"/>
      <c r="AD41" s="7"/>
      <c r="AE41" s="93"/>
      <c r="AF41" s="31"/>
    </row>
    <row r="42" spans="2:32" x14ac:dyDescent="0.2">
      <c r="B42" s="6">
        <v>34</v>
      </c>
      <c r="C42" s="29"/>
      <c r="D42" s="42" t="str">
        <f t="shared" si="0"/>
        <v/>
      </c>
      <c r="E42" s="28"/>
      <c r="F42" s="28"/>
      <c r="G42" s="28"/>
      <c r="H42" s="28"/>
      <c r="I42" s="7" t="str">
        <f t="shared" si="1"/>
        <v/>
      </c>
      <c r="J42" s="7" t="str">
        <f t="shared" si="2"/>
        <v/>
      </c>
      <c r="K42" s="7" t="str">
        <f t="shared" si="3"/>
        <v/>
      </c>
      <c r="L42" s="7" t="str">
        <f t="shared" si="4"/>
        <v/>
      </c>
      <c r="M42" s="7" t="str">
        <f t="shared" si="5"/>
        <v/>
      </c>
      <c r="N42" s="7"/>
      <c r="O42" s="136" t="str">
        <f t="shared" si="6"/>
        <v/>
      </c>
      <c r="P42" s="38"/>
      <c r="Q42" s="38"/>
      <c r="R42" s="38"/>
      <c r="S42" s="45"/>
      <c r="T42" s="37" t="str">
        <f t="shared" si="13"/>
        <v/>
      </c>
      <c r="U42" s="39" t="str">
        <f t="shared" si="14"/>
        <v/>
      </c>
      <c r="V42" s="136" t="str">
        <f t="shared" si="7"/>
        <v/>
      </c>
      <c r="W42" s="37" t="str">
        <f t="shared" si="15"/>
        <v/>
      </c>
      <c r="X42" s="30" t="str">
        <f t="shared" si="16"/>
        <v/>
      </c>
      <c r="Y42" s="30"/>
      <c r="Z42" s="42" t="str">
        <f>IF($C42="","",VLOOKUP($C42,[0]!DATA1,28,FALSE))</f>
        <v/>
      </c>
      <c r="AA42" s="43" t="str">
        <f t="shared" si="10"/>
        <v/>
      </c>
      <c r="AB42" s="7"/>
      <c r="AC42" s="7"/>
      <c r="AD42" s="7"/>
      <c r="AE42" s="93"/>
      <c r="AF42" s="31"/>
    </row>
    <row r="43" spans="2:32" x14ac:dyDescent="0.2">
      <c r="B43" s="6">
        <v>35</v>
      </c>
      <c r="C43" s="29"/>
      <c r="D43" s="42" t="str">
        <f t="shared" si="0"/>
        <v/>
      </c>
      <c r="E43" s="28"/>
      <c r="F43" s="28"/>
      <c r="G43" s="28"/>
      <c r="H43" s="28"/>
      <c r="I43" s="7" t="str">
        <f t="shared" si="1"/>
        <v/>
      </c>
      <c r="J43" s="7" t="str">
        <f t="shared" si="2"/>
        <v/>
      </c>
      <c r="K43" s="7" t="str">
        <f t="shared" si="3"/>
        <v/>
      </c>
      <c r="L43" s="7" t="str">
        <f t="shared" si="4"/>
        <v/>
      </c>
      <c r="M43" s="7" t="str">
        <f t="shared" si="5"/>
        <v/>
      </c>
      <c r="N43" s="7"/>
      <c r="O43" s="136" t="str">
        <f t="shared" si="6"/>
        <v/>
      </c>
      <c r="P43" s="38"/>
      <c r="Q43" s="38"/>
      <c r="R43" s="38"/>
      <c r="S43" s="45"/>
      <c r="T43" s="37" t="str">
        <f t="shared" si="13"/>
        <v/>
      </c>
      <c r="U43" s="39" t="str">
        <f t="shared" si="14"/>
        <v/>
      </c>
      <c r="V43" s="136" t="str">
        <f t="shared" si="7"/>
        <v/>
      </c>
      <c r="W43" s="37" t="str">
        <f t="shared" si="15"/>
        <v/>
      </c>
      <c r="X43" s="30" t="str">
        <f t="shared" si="16"/>
        <v/>
      </c>
      <c r="Y43" s="30"/>
      <c r="Z43" s="42" t="str">
        <f>IF($C43="","",VLOOKUP($C43,[0]!DATA1,28,FALSE))</f>
        <v/>
      </c>
      <c r="AA43" s="43" t="str">
        <f t="shared" si="10"/>
        <v/>
      </c>
      <c r="AB43" s="7"/>
      <c r="AC43" s="7"/>
      <c r="AD43" s="7"/>
      <c r="AE43" s="93"/>
      <c r="AF43" s="31"/>
    </row>
    <row r="44" spans="2:32" x14ac:dyDescent="0.2">
      <c r="B44" s="6">
        <v>36</v>
      </c>
      <c r="C44" s="41"/>
      <c r="D44" s="42" t="str">
        <f t="shared" si="0"/>
        <v/>
      </c>
      <c r="E44" s="28"/>
      <c r="F44" s="28"/>
      <c r="G44" s="28"/>
      <c r="H44" s="28"/>
      <c r="I44" s="7" t="str">
        <f t="shared" si="1"/>
        <v/>
      </c>
      <c r="J44" s="7" t="str">
        <f t="shared" si="2"/>
        <v/>
      </c>
      <c r="K44" s="7" t="str">
        <f t="shared" si="3"/>
        <v/>
      </c>
      <c r="L44" s="7" t="str">
        <f t="shared" si="4"/>
        <v/>
      </c>
      <c r="M44" s="7" t="str">
        <f t="shared" si="5"/>
        <v/>
      </c>
      <c r="N44" s="7"/>
      <c r="O44" s="136" t="str">
        <f t="shared" si="6"/>
        <v/>
      </c>
      <c r="P44" s="38"/>
      <c r="Q44" s="38"/>
      <c r="R44" s="38"/>
      <c r="S44" s="45"/>
      <c r="T44" s="37" t="str">
        <f t="shared" si="13"/>
        <v/>
      </c>
      <c r="U44" s="39" t="str">
        <f t="shared" si="14"/>
        <v/>
      </c>
      <c r="V44" s="136" t="str">
        <f t="shared" si="7"/>
        <v/>
      </c>
      <c r="W44" s="37" t="str">
        <f t="shared" si="15"/>
        <v/>
      </c>
      <c r="X44" s="30" t="str">
        <f t="shared" si="16"/>
        <v/>
      </c>
      <c r="Y44" s="30"/>
      <c r="Z44" s="42" t="str">
        <f>IF($C44="","",VLOOKUP($C44,[0]!DATA1,28,FALSE))</f>
        <v/>
      </c>
      <c r="AA44" s="43" t="str">
        <f t="shared" si="10"/>
        <v/>
      </c>
      <c r="AB44" s="7"/>
      <c r="AC44" s="7"/>
      <c r="AD44" s="7"/>
      <c r="AE44" s="93"/>
      <c r="AF44" s="31"/>
    </row>
    <row r="45" spans="2:32" x14ac:dyDescent="0.2">
      <c r="B45" s="6">
        <v>37</v>
      </c>
      <c r="C45" s="41"/>
      <c r="D45" s="42" t="str">
        <f t="shared" si="0"/>
        <v/>
      </c>
      <c r="E45" s="28"/>
      <c r="F45" s="28"/>
      <c r="G45" s="28"/>
      <c r="H45" s="28"/>
      <c r="I45" s="7" t="str">
        <f t="shared" si="1"/>
        <v/>
      </c>
      <c r="J45" s="7" t="str">
        <f t="shared" si="2"/>
        <v/>
      </c>
      <c r="K45" s="7" t="str">
        <f t="shared" si="3"/>
        <v/>
      </c>
      <c r="L45" s="7" t="str">
        <f t="shared" si="4"/>
        <v/>
      </c>
      <c r="M45" s="7" t="str">
        <f t="shared" si="5"/>
        <v/>
      </c>
      <c r="N45" s="7"/>
      <c r="O45" s="136" t="str">
        <f t="shared" si="6"/>
        <v/>
      </c>
      <c r="P45" s="38"/>
      <c r="Q45" s="38"/>
      <c r="R45" s="38"/>
      <c r="S45" s="45"/>
      <c r="T45" s="37" t="str">
        <f t="shared" si="13"/>
        <v/>
      </c>
      <c r="U45" s="39" t="str">
        <f t="shared" si="14"/>
        <v/>
      </c>
      <c r="V45" s="136" t="str">
        <f t="shared" si="7"/>
        <v/>
      </c>
      <c r="W45" s="37" t="str">
        <f t="shared" si="15"/>
        <v/>
      </c>
      <c r="X45" s="30" t="str">
        <f t="shared" si="16"/>
        <v/>
      </c>
      <c r="Y45" s="30"/>
      <c r="Z45" s="42" t="str">
        <f>IF($C45="","",VLOOKUP($C45,[0]!DATA1,28,FALSE))</f>
        <v/>
      </c>
      <c r="AA45" s="43" t="str">
        <f t="shared" si="10"/>
        <v/>
      </c>
      <c r="AB45" s="7"/>
      <c r="AC45" s="7"/>
      <c r="AD45" s="7"/>
      <c r="AE45" s="93"/>
      <c r="AF45" s="31"/>
    </row>
    <row r="46" spans="2:32" x14ac:dyDescent="0.2">
      <c r="B46" s="6">
        <v>38</v>
      </c>
      <c r="C46" s="29"/>
      <c r="D46" s="42" t="str">
        <f t="shared" si="0"/>
        <v/>
      </c>
      <c r="E46" s="28"/>
      <c r="F46" s="28"/>
      <c r="G46" s="28"/>
      <c r="H46" s="28"/>
      <c r="I46" s="7" t="str">
        <f t="shared" si="1"/>
        <v/>
      </c>
      <c r="J46" s="7" t="str">
        <f t="shared" si="2"/>
        <v/>
      </c>
      <c r="K46" s="7" t="str">
        <f t="shared" si="3"/>
        <v/>
      </c>
      <c r="L46" s="7" t="str">
        <f t="shared" si="4"/>
        <v/>
      </c>
      <c r="M46" s="7" t="str">
        <f t="shared" si="5"/>
        <v/>
      </c>
      <c r="N46" s="7"/>
      <c r="O46" s="136" t="str">
        <f t="shared" si="6"/>
        <v/>
      </c>
      <c r="P46" s="38"/>
      <c r="Q46" s="38"/>
      <c r="R46" s="38"/>
      <c r="S46" s="45"/>
      <c r="T46" s="37" t="str">
        <f t="shared" si="13"/>
        <v/>
      </c>
      <c r="U46" s="39" t="str">
        <f t="shared" si="14"/>
        <v/>
      </c>
      <c r="V46" s="136" t="str">
        <f t="shared" si="7"/>
        <v/>
      </c>
      <c r="W46" s="37" t="str">
        <f t="shared" si="15"/>
        <v/>
      </c>
      <c r="X46" s="30" t="str">
        <f t="shared" si="16"/>
        <v/>
      </c>
      <c r="Y46" s="30"/>
      <c r="Z46" s="42" t="str">
        <f>IF($C46="","",VLOOKUP($C46,[0]!DATA1,28,FALSE))</f>
        <v/>
      </c>
      <c r="AA46" s="43" t="str">
        <f t="shared" si="10"/>
        <v/>
      </c>
      <c r="AB46" s="7"/>
      <c r="AC46" s="7"/>
      <c r="AD46" s="7"/>
      <c r="AE46" s="93"/>
      <c r="AF46" s="31"/>
    </row>
    <row r="47" spans="2:32" x14ac:dyDescent="0.2">
      <c r="B47" s="6">
        <v>39</v>
      </c>
      <c r="C47" s="29"/>
      <c r="D47" s="42" t="str">
        <f t="shared" si="0"/>
        <v/>
      </c>
      <c r="E47" s="28"/>
      <c r="F47" s="28"/>
      <c r="G47" s="28"/>
      <c r="H47" s="28"/>
      <c r="I47" s="7" t="str">
        <f t="shared" si="1"/>
        <v/>
      </c>
      <c r="J47" s="7" t="str">
        <f t="shared" si="2"/>
        <v/>
      </c>
      <c r="K47" s="7" t="str">
        <f t="shared" si="3"/>
        <v/>
      </c>
      <c r="L47" s="7" t="str">
        <f t="shared" si="4"/>
        <v/>
      </c>
      <c r="M47" s="7" t="str">
        <f t="shared" si="5"/>
        <v/>
      </c>
      <c r="N47" s="7"/>
      <c r="O47" s="136" t="str">
        <f t="shared" si="6"/>
        <v/>
      </c>
      <c r="P47" s="38"/>
      <c r="Q47" s="38"/>
      <c r="R47" s="38"/>
      <c r="S47" s="45"/>
      <c r="T47" s="37" t="str">
        <f t="shared" si="13"/>
        <v/>
      </c>
      <c r="U47" s="39" t="str">
        <f t="shared" si="14"/>
        <v/>
      </c>
      <c r="V47" s="136" t="str">
        <f t="shared" si="7"/>
        <v/>
      </c>
      <c r="W47" s="37" t="str">
        <f t="shared" si="15"/>
        <v/>
      </c>
      <c r="X47" s="30" t="str">
        <f t="shared" si="16"/>
        <v/>
      </c>
      <c r="Y47" s="30"/>
      <c r="Z47" s="42" t="str">
        <f>IF($C47="","",VLOOKUP($C47,[0]!DATA1,28,FALSE))</f>
        <v/>
      </c>
      <c r="AA47" s="43" t="str">
        <f t="shared" si="10"/>
        <v/>
      </c>
      <c r="AB47" s="7"/>
      <c r="AC47" s="7"/>
      <c r="AD47" s="7"/>
      <c r="AE47" s="93"/>
      <c r="AF47" s="31"/>
    </row>
    <row r="48" spans="2:32" x14ac:dyDescent="0.2">
      <c r="B48" s="6">
        <v>40</v>
      </c>
      <c r="C48" s="32"/>
      <c r="D48" s="42" t="str">
        <f t="shared" si="0"/>
        <v/>
      </c>
      <c r="E48" s="28"/>
      <c r="F48" s="28"/>
      <c r="G48" s="28"/>
      <c r="H48" s="28"/>
      <c r="I48" s="7" t="str">
        <f t="shared" si="1"/>
        <v/>
      </c>
      <c r="J48" s="7" t="str">
        <f t="shared" si="2"/>
        <v/>
      </c>
      <c r="K48" s="7" t="str">
        <f t="shared" si="3"/>
        <v/>
      </c>
      <c r="L48" s="7" t="str">
        <f t="shared" si="4"/>
        <v/>
      </c>
      <c r="M48" s="7" t="str">
        <f t="shared" si="5"/>
        <v/>
      </c>
      <c r="N48" s="7"/>
      <c r="O48" s="136" t="str">
        <f t="shared" si="6"/>
        <v/>
      </c>
      <c r="P48" s="38"/>
      <c r="Q48" s="38"/>
      <c r="R48" s="38"/>
      <c r="S48" s="45"/>
      <c r="T48" s="37" t="str">
        <f t="shared" si="13"/>
        <v/>
      </c>
      <c r="U48" s="39" t="str">
        <f t="shared" si="14"/>
        <v/>
      </c>
      <c r="V48" s="136" t="str">
        <f t="shared" si="7"/>
        <v/>
      </c>
      <c r="W48" s="37" t="str">
        <f t="shared" si="15"/>
        <v/>
      </c>
      <c r="X48" s="30" t="str">
        <f t="shared" si="16"/>
        <v/>
      </c>
      <c r="Y48" s="30"/>
      <c r="Z48" s="42" t="str">
        <f>IF($C48="","",VLOOKUP($C48,[0]!DATA1,28,FALSE))</f>
        <v/>
      </c>
      <c r="AA48" s="43" t="str">
        <f t="shared" si="10"/>
        <v/>
      </c>
      <c r="AB48" s="7"/>
      <c r="AC48" s="7"/>
      <c r="AD48" s="7"/>
      <c r="AE48" s="93"/>
      <c r="AF48" s="31"/>
    </row>
    <row r="49" spans="2:32" x14ac:dyDescent="0.2">
      <c r="B49" s="6">
        <v>41</v>
      </c>
      <c r="C49" s="32"/>
      <c r="D49" s="42" t="str">
        <f t="shared" si="0"/>
        <v/>
      </c>
      <c r="E49" s="28"/>
      <c r="F49" s="28"/>
      <c r="G49" s="28"/>
      <c r="H49" s="28"/>
      <c r="I49" s="7" t="str">
        <f t="shared" si="1"/>
        <v/>
      </c>
      <c r="J49" s="7" t="str">
        <f t="shared" si="2"/>
        <v/>
      </c>
      <c r="K49" s="7" t="str">
        <f t="shared" si="3"/>
        <v/>
      </c>
      <c r="L49" s="7" t="str">
        <f t="shared" si="4"/>
        <v/>
      </c>
      <c r="M49" s="7" t="str">
        <f t="shared" si="5"/>
        <v/>
      </c>
      <c r="N49" s="7"/>
      <c r="O49" s="136" t="str">
        <f t="shared" si="6"/>
        <v/>
      </c>
      <c r="P49" s="38"/>
      <c r="Q49" s="38"/>
      <c r="R49" s="38"/>
      <c r="S49" s="45"/>
      <c r="T49" s="37" t="str">
        <f t="shared" si="13"/>
        <v/>
      </c>
      <c r="U49" s="39" t="str">
        <f t="shared" si="14"/>
        <v/>
      </c>
      <c r="V49" s="136" t="str">
        <f t="shared" si="7"/>
        <v/>
      </c>
      <c r="W49" s="37" t="str">
        <f t="shared" si="15"/>
        <v/>
      </c>
      <c r="X49" s="30" t="str">
        <f t="shared" si="16"/>
        <v/>
      </c>
      <c r="Y49" s="30"/>
      <c r="Z49" s="42" t="str">
        <f>IF($C49="","",VLOOKUP($C49,[0]!DATA1,28,FALSE))</f>
        <v/>
      </c>
      <c r="AA49" s="43" t="str">
        <f t="shared" si="10"/>
        <v/>
      </c>
      <c r="AB49" s="7"/>
      <c r="AC49" s="7"/>
      <c r="AD49" s="7"/>
      <c r="AE49" s="93"/>
      <c r="AF49" s="31"/>
    </row>
    <row r="50" spans="2:32" x14ac:dyDescent="0.2">
      <c r="B50" s="6">
        <v>42</v>
      </c>
      <c r="C50" s="32"/>
      <c r="D50" s="42" t="str">
        <f t="shared" si="0"/>
        <v/>
      </c>
      <c r="E50" s="28"/>
      <c r="F50" s="28"/>
      <c r="G50" s="28"/>
      <c r="H50" s="28"/>
      <c r="I50" s="7" t="str">
        <f t="shared" si="1"/>
        <v/>
      </c>
      <c r="J50" s="7" t="str">
        <f t="shared" si="2"/>
        <v/>
      </c>
      <c r="K50" s="7" t="str">
        <f t="shared" si="3"/>
        <v/>
      </c>
      <c r="L50" s="7" t="str">
        <f t="shared" si="4"/>
        <v/>
      </c>
      <c r="M50" s="7" t="str">
        <f t="shared" si="5"/>
        <v/>
      </c>
      <c r="N50" s="7"/>
      <c r="O50" s="136" t="str">
        <f t="shared" si="6"/>
        <v/>
      </c>
      <c r="P50" s="38"/>
      <c r="Q50" s="38"/>
      <c r="R50" s="38"/>
      <c r="S50" s="45"/>
      <c r="T50" s="37" t="str">
        <f t="shared" si="13"/>
        <v/>
      </c>
      <c r="U50" s="39" t="str">
        <f t="shared" si="14"/>
        <v/>
      </c>
      <c r="V50" s="136" t="str">
        <f t="shared" si="7"/>
        <v/>
      </c>
      <c r="W50" s="37" t="str">
        <f t="shared" si="15"/>
        <v/>
      </c>
      <c r="X50" s="30" t="str">
        <f t="shared" si="16"/>
        <v/>
      </c>
      <c r="Y50" s="30"/>
      <c r="Z50" s="42" t="str">
        <f>IF($C50="","",VLOOKUP($C50,[0]!DATA1,28,FALSE))</f>
        <v/>
      </c>
      <c r="AA50" s="43" t="str">
        <f t="shared" si="10"/>
        <v/>
      </c>
      <c r="AB50" s="7"/>
      <c r="AC50" s="7"/>
      <c r="AD50" s="7"/>
      <c r="AE50" s="93"/>
      <c r="AF50" s="31"/>
    </row>
    <row r="51" spans="2:32" x14ac:dyDescent="0.2">
      <c r="B51" s="6">
        <v>43</v>
      </c>
      <c r="C51" s="32"/>
      <c r="D51" s="42" t="str">
        <f t="shared" si="0"/>
        <v/>
      </c>
      <c r="E51" s="28"/>
      <c r="F51" s="28"/>
      <c r="G51" s="28"/>
      <c r="H51" s="28"/>
      <c r="I51" s="7" t="str">
        <f t="shared" si="1"/>
        <v/>
      </c>
      <c r="J51" s="7" t="str">
        <f t="shared" si="2"/>
        <v/>
      </c>
      <c r="K51" s="7" t="str">
        <f t="shared" si="3"/>
        <v/>
      </c>
      <c r="L51" s="7" t="str">
        <f t="shared" si="4"/>
        <v/>
      </c>
      <c r="M51" s="7" t="str">
        <f t="shared" si="5"/>
        <v/>
      </c>
      <c r="N51" s="7"/>
      <c r="O51" s="136" t="str">
        <f t="shared" si="6"/>
        <v/>
      </c>
      <c r="P51" s="38"/>
      <c r="Q51" s="38"/>
      <c r="R51" s="38"/>
      <c r="S51" s="45"/>
      <c r="T51" s="37" t="str">
        <f t="shared" si="13"/>
        <v/>
      </c>
      <c r="U51" s="39" t="str">
        <f t="shared" si="14"/>
        <v/>
      </c>
      <c r="V51" s="136" t="str">
        <f t="shared" si="7"/>
        <v/>
      </c>
      <c r="W51" s="37" t="str">
        <f t="shared" si="15"/>
        <v/>
      </c>
      <c r="X51" s="30" t="str">
        <f t="shared" si="16"/>
        <v/>
      </c>
      <c r="Y51" s="30"/>
      <c r="Z51" s="42" t="str">
        <f>IF($C51="","",VLOOKUP($C51,[0]!DATA1,28,FALSE))</f>
        <v/>
      </c>
      <c r="AA51" s="43" t="str">
        <f t="shared" si="10"/>
        <v/>
      </c>
      <c r="AB51" s="7"/>
      <c r="AC51" s="7"/>
      <c r="AD51" s="7"/>
      <c r="AE51" s="93"/>
      <c r="AF51" s="31"/>
    </row>
    <row r="52" spans="2:32" x14ac:dyDescent="0.2">
      <c r="B52" s="6">
        <v>44</v>
      </c>
      <c r="C52" s="32"/>
      <c r="D52" s="42" t="str">
        <f t="shared" si="0"/>
        <v/>
      </c>
      <c r="E52" s="28"/>
      <c r="F52" s="28"/>
      <c r="G52" s="28"/>
      <c r="H52" s="28"/>
      <c r="I52" s="7" t="str">
        <f t="shared" si="1"/>
        <v/>
      </c>
      <c r="J52" s="7" t="str">
        <f t="shared" si="2"/>
        <v/>
      </c>
      <c r="K52" s="7" t="str">
        <f t="shared" si="3"/>
        <v/>
      </c>
      <c r="L52" s="7" t="str">
        <f t="shared" si="4"/>
        <v/>
      </c>
      <c r="M52" s="7" t="str">
        <f t="shared" si="5"/>
        <v/>
      </c>
      <c r="N52" s="7"/>
      <c r="O52" s="136" t="str">
        <f t="shared" si="6"/>
        <v/>
      </c>
      <c r="P52" s="38"/>
      <c r="Q52" s="38"/>
      <c r="R52" s="38"/>
      <c r="S52" s="45"/>
      <c r="T52" s="37" t="str">
        <f t="shared" si="13"/>
        <v/>
      </c>
      <c r="U52" s="39" t="str">
        <f t="shared" si="14"/>
        <v/>
      </c>
      <c r="V52" s="136" t="str">
        <f t="shared" si="7"/>
        <v/>
      </c>
      <c r="W52" s="37" t="str">
        <f t="shared" si="15"/>
        <v/>
      </c>
      <c r="X52" s="30" t="str">
        <f t="shared" si="16"/>
        <v/>
      </c>
      <c r="Y52" s="30"/>
      <c r="Z52" s="42" t="str">
        <f>IF($C52="","",VLOOKUP($C52,[0]!DATA1,28,FALSE))</f>
        <v/>
      </c>
      <c r="AA52" s="43" t="str">
        <f t="shared" si="10"/>
        <v/>
      </c>
      <c r="AB52" s="7"/>
      <c r="AC52" s="7"/>
      <c r="AD52" s="7"/>
      <c r="AE52" s="93"/>
      <c r="AF52" s="31"/>
    </row>
    <row r="53" spans="2:32" x14ac:dyDescent="0.2">
      <c r="B53" s="6">
        <v>45</v>
      </c>
      <c r="C53" s="32"/>
      <c r="D53" s="42" t="str">
        <f t="shared" si="0"/>
        <v/>
      </c>
      <c r="E53" s="28"/>
      <c r="F53" s="28"/>
      <c r="G53" s="28"/>
      <c r="H53" s="28"/>
      <c r="I53" s="7" t="str">
        <f t="shared" si="1"/>
        <v/>
      </c>
      <c r="J53" s="7" t="str">
        <f t="shared" si="2"/>
        <v/>
      </c>
      <c r="K53" s="7" t="str">
        <f t="shared" si="3"/>
        <v/>
      </c>
      <c r="L53" s="7" t="str">
        <f t="shared" si="4"/>
        <v/>
      </c>
      <c r="M53" s="7" t="str">
        <f t="shared" si="5"/>
        <v/>
      </c>
      <c r="N53" s="7"/>
      <c r="O53" s="136" t="str">
        <f t="shared" si="6"/>
        <v/>
      </c>
      <c r="P53" s="38"/>
      <c r="Q53" s="38"/>
      <c r="R53" s="38"/>
      <c r="S53" s="45"/>
      <c r="T53" s="37" t="str">
        <f t="shared" si="13"/>
        <v/>
      </c>
      <c r="U53" s="39" t="str">
        <f t="shared" si="14"/>
        <v/>
      </c>
      <c r="V53" s="136" t="str">
        <f t="shared" si="7"/>
        <v/>
      </c>
      <c r="W53" s="37" t="str">
        <f t="shared" si="15"/>
        <v/>
      </c>
      <c r="X53" s="30" t="str">
        <f t="shared" si="16"/>
        <v/>
      </c>
      <c r="Y53" s="30"/>
      <c r="Z53" s="42" t="str">
        <f>IF($C53="","",VLOOKUP($C53,[0]!DATA1,28,FALSE))</f>
        <v/>
      </c>
      <c r="AA53" s="43" t="str">
        <f t="shared" si="10"/>
        <v/>
      </c>
      <c r="AB53" s="7"/>
      <c r="AC53" s="7"/>
      <c r="AD53" s="7"/>
      <c r="AE53" s="93"/>
      <c r="AF53" s="31"/>
    </row>
    <row r="54" spans="2:32" x14ac:dyDescent="0.2">
      <c r="B54" s="6">
        <v>46</v>
      </c>
      <c r="C54" s="32"/>
      <c r="D54" s="42" t="str">
        <f t="shared" si="0"/>
        <v/>
      </c>
      <c r="E54" s="28"/>
      <c r="F54" s="28"/>
      <c r="G54" s="28"/>
      <c r="H54" s="28"/>
      <c r="I54" s="7" t="str">
        <f t="shared" si="1"/>
        <v/>
      </c>
      <c r="J54" s="7" t="str">
        <f t="shared" si="2"/>
        <v/>
      </c>
      <c r="K54" s="7" t="str">
        <f t="shared" si="3"/>
        <v/>
      </c>
      <c r="L54" s="7" t="str">
        <f t="shared" si="4"/>
        <v/>
      </c>
      <c r="M54" s="7" t="str">
        <f t="shared" si="5"/>
        <v/>
      </c>
      <c r="N54" s="7"/>
      <c r="O54" s="136" t="str">
        <f t="shared" si="6"/>
        <v/>
      </c>
      <c r="P54" s="38"/>
      <c r="Q54" s="38"/>
      <c r="R54" s="38"/>
      <c r="S54" s="45"/>
      <c r="T54" s="37" t="str">
        <f t="shared" si="13"/>
        <v/>
      </c>
      <c r="U54" s="39" t="str">
        <f t="shared" si="14"/>
        <v/>
      </c>
      <c r="V54" s="136" t="str">
        <f t="shared" si="7"/>
        <v/>
      </c>
      <c r="W54" s="37" t="str">
        <f t="shared" si="15"/>
        <v/>
      </c>
      <c r="X54" s="30" t="str">
        <f t="shared" si="16"/>
        <v/>
      </c>
      <c r="Y54" s="30"/>
      <c r="Z54" s="42" t="str">
        <f>IF($C54="","",VLOOKUP($C54,[0]!DATA1,28,FALSE))</f>
        <v/>
      </c>
      <c r="AA54" s="43" t="str">
        <f t="shared" si="10"/>
        <v/>
      </c>
      <c r="AB54" s="7"/>
      <c r="AC54" s="7"/>
      <c r="AD54" s="7"/>
      <c r="AE54" s="93"/>
      <c r="AF54" s="31"/>
    </row>
    <row r="55" spans="2:32" x14ac:dyDescent="0.2">
      <c r="B55" s="6">
        <v>47</v>
      </c>
      <c r="C55" s="32"/>
      <c r="D55" s="42" t="str">
        <f t="shared" si="0"/>
        <v/>
      </c>
      <c r="E55" s="28"/>
      <c r="F55" s="28"/>
      <c r="G55" s="28"/>
      <c r="H55" s="28"/>
      <c r="I55" s="7" t="str">
        <f t="shared" si="1"/>
        <v/>
      </c>
      <c r="J55" s="7" t="str">
        <f t="shared" si="2"/>
        <v/>
      </c>
      <c r="K55" s="7" t="str">
        <f t="shared" si="3"/>
        <v/>
      </c>
      <c r="L55" s="7" t="str">
        <f t="shared" si="4"/>
        <v/>
      </c>
      <c r="M55" s="7" t="str">
        <f t="shared" si="5"/>
        <v/>
      </c>
      <c r="N55" s="7"/>
      <c r="O55" s="136" t="str">
        <f t="shared" si="6"/>
        <v/>
      </c>
      <c r="P55" s="38"/>
      <c r="Q55" s="38"/>
      <c r="R55" s="38"/>
      <c r="S55" s="45"/>
      <c r="T55" s="37" t="str">
        <f t="shared" si="13"/>
        <v/>
      </c>
      <c r="U55" s="39" t="str">
        <f t="shared" si="14"/>
        <v/>
      </c>
      <c r="V55" s="136" t="str">
        <f t="shared" si="7"/>
        <v/>
      </c>
      <c r="W55" s="37" t="str">
        <f t="shared" si="15"/>
        <v/>
      </c>
      <c r="X55" s="30" t="str">
        <f t="shared" si="16"/>
        <v/>
      </c>
      <c r="Y55" s="30"/>
      <c r="Z55" s="42" t="str">
        <f>IF($C55="","",VLOOKUP($C55,[0]!DATA1,28,FALSE))</f>
        <v/>
      </c>
      <c r="AA55" s="43" t="str">
        <f t="shared" si="10"/>
        <v/>
      </c>
      <c r="AB55" s="7"/>
      <c r="AC55" s="7"/>
      <c r="AD55" s="7"/>
      <c r="AE55" s="93"/>
      <c r="AF55" s="31"/>
    </row>
    <row r="56" spans="2:32" x14ac:dyDescent="0.2">
      <c r="B56" s="6">
        <v>48</v>
      </c>
      <c r="C56" s="32"/>
      <c r="D56" s="42" t="str">
        <f t="shared" si="0"/>
        <v/>
      </c>
      <c r="E56" s="28"/>
      <c r="F56" s="28"/>
      <c r="G56" s="28"/>
      <c r="H56" s="28"/>
      <c r="I56" s="7" t="str">
        <f t="shared" si="1"/>
        <v/>
      </c>
      <c r="J56" s="7" t="str">
        <f t="shared" si="2"/>
        <v/>
      </c>
      <c r="K56" s="7" t="str">
        <f t="shared" si="3"/>
        <v/>
      </c>
      <c r="L56" s="7" t="str">
        <f t="shared" si="4"/>
        <v/>
      </c>
      <c r="M56" s="7" t="str">
        <f t="shared" si="5"/>
        <v/>
      </c>
      <c r="N56" s="7"/>
      <c r="O56" s="136" t="str">
        <f t="shared" si="6"/>
        <v/>
      </c>
      <c r="P56" s="38"/>
      <c r="Q56" s="38"/>
      <c r="R56" s="38"/>
      <c r="S56" s="45"/>
      <c r="T56" s="37" t="str">
        <f t="shared" si="13"/>
        <v/>
      </c>
      <c r="U56" s="39" t="str">
        <f t="shared" si="14"/>
        <v/>
      </c>
      <c r="V56" s="136" t="str">
        <f t="shared" si="7"/>
        <v/>
      </c>
      <c r="W56" s="37" t="str">
        <f t="shared" si="15"/>
        <v/>
      </c>
      <c r="X56" s="30" t="str">
        <f t="shared" si="16"/>
        <v/>
      </c>
      <c r="Y56" s="30"/>
      <c r="Z56" s="42" t="str">
        <f>IF($C56="","",VLOOKUP($C56,[0]!DATA1,28,FALSE))</f>
        <v/>
      </c>
      <c r="AA56" s="43" t="str">
        <f t="shared" si="10"/>
        <v/>
      </c>
      <c r="AB56" s="7"/>
      <c r="AC56" s="7"/>
      <c r="AD56" s="7"/>
      <c r="AE56" s="93"/>
      <c r="AF56" s="31"/>
    </row>
    <row r="57" spans="2:32" x14ac:dyDescent="0.2">
      <c r="B57" s="6">
        <v>49</v>
      </c>
      <c r="C57" s="32"/>
      <c r="D57" s="42" t="str">
        <f t="shared" si="0"/>
        <v/>
      </c>
      <c r="E57" s="28"/>
      <c r="F57" s="28"/>
      <c r="G57" s="28"/>
      <c r="H57" s="28"/>
      <c r="I57" s="7" t="str">
        <f t="shared" si="1"/>
        <v/>
      </c>
      <c r="J57" s="7" t="str">
        <f t="shared" si="2"/>
        <v/>
      </c>
      <c r="K57" s="7" t="str">
        <f t="shared" si="3"/>
        <v/>
      </c>
      <c r="L57" s="7" t="str">
        <f t="shared" si="4"/>
        <v/>
      </c>
      <c r="M57" s="7" t="str">
        <f t="shared" si="5"/>
        <v/>
      </c>
      <c r="N57" s="7"/>
      <c r="O57" s="136" t="str">
        <f t="shared" si="6"/>
        <v/>
      </c>
      <c r="P57" s="38"/>
      <c r="Q57" s="38"/>
      <c r="R57" s="38"/>
      <c r="S57" s="45"/>
      <c r="T57" s="37" t="str">
        <f t="shared" si="13"/>
        <v/>
      </c>
      <c r="U57" s="39" t="str">
        <f t="shared" si="14"/>
        <v/>
      </c>
      <c r="V57" s="136" t="str">
        <f t="shared" si="7"/>
        <v/>
      </c>
      <c r="W57" s="37" t="str">
        <f t="shared" si="15"/>
        <v/>
      </c>
      <c r="X57" s="30" t="str">
        <f t="shared" si="16"/>
        <v/>
      </c>
      <c r="Y57" s="30"/>
      <c r="Z57" s="42" t="str">
        <f>IF($C57="","",VLOOKUP($C57,[0]!DATA1,28,FALSE))</f>
        <v/>
      </c>
      <c r="AA57" s="43" t="str">
        <f t="shared" si="10"/>
        <v/>
      </c>
      <c r="AB57" s="7"/>
      <c r="AC57" s="7"/>
      <c r="AD57" s="7"/>
      <c r="AE57" s="93"/>
      <c r="AF57" s="31"/>
    </row>
    <row r="58" spans="2:32" x14ac:dyDescent="0.2">
      <c r="B58" s="6">
        <v>50</v>
      </c>
      <c r="C58" s="32"/>
      <c r="D58" s="42" t="str">
        <f t="shared" si="0"/>
        <v/>
      </c>
      <c r="E58" s="28"/>
      <c r="F58" s="28"/>
      <c r="G58" s="28"/>
      <c r="H58" s="28"/>
      <c r="I58" s="7" t="str">
        <f t="shared" si="1"/>
        <v/>
      </c>
      <c r="J58" s="7" t="str">
        <f t="shared" si="2"/>
        <v/>
      </c>
      <c r="K58" s="7" t="str">
        <f t="shared" si="3"/>
        <v/>
      </c>
      <c r="L58" s="7" t="str">
        <f t="shared" si="4"/>
        <v/>
      </c>
      <c r="M58" s="7" t="str">
        <f t="shared" si="5"/>
        <v/>
      </c>
      <c r="N58" s="7"/>
      <c r="O58" s="136" t="str">
        <f t="shared" si="6"/>
        <v/>
      </c>
      <c r="P58" s="38"/>
      <c r="Q58" s="38"/>
      <c r="R58" s="38"/>
      <c r="S58" s="45"/>
      <c r="T58" s="37" t="str">
        <f t="shared" si="13"/>
        <v/>
      </c>
      <c r="U58" s="39" t="str">
        <f t="shared" si="14"/>
        <v/>
      </c>
      <c r="V58" s="136" t="str">
        <f t="shared" si="7"/>
        <v/>
      </c>
      <c r="W58" s="37" t="str">
        <f t="shared" si="15"/>
        <v/>
      </c>
      <c r="X58" s="30" t="str">
        <f t="shared" si="16"/>
        <v/>
      </c>
      <c r="Y58" s="30"/>
      <c r="Z58" s="42" t="str">
        <f>IF($C58="","",VLOOKUP($C58,[0]!DATA1,28,FALSE))</f>
        <v/>
      </c>
      <c r="AA58" s="43" t="str">
        <f t="shared" si="10"/>
        <v/>
      </c>
      <c r="AB58" s="7"/>
      <c r="AC58" s="7"/>
      <c r="AD58" s="7"/>
      <c r="AE58" s="93"/>
      <c r="AF58" s="31"/>
    </row>
    <row r="59" spans="2:32" x14ac:dyDescent="0.2">
      <c r="B59" s="6">
        <v>51</v>
      </c>
      <c r="C59" s="32"/>
      <c r="D59" s="42" t="str">
        <f t="shared" si="0"/>
        <v/>
      </c>
      <c r="E59" s="28"/>
      <c r="F59" s="28"/>
      <c r="G59" s="28"/>
      <c r="H59" s="28"/>
      <c r="I59" s="7" t="str">
        <f t="shared" si="1"/>
        <v/>
      </c>
      <c r="J59" s="7" t="str">
        <f t="shared" si="2"/>
        <v/>
      </c>
      <c r="K59" s="7" t="str">
        <f t="shared" si="3"/>
        <v/>
      </c>
      <c r="L59" s="7" t="str">
        <f t="shared" si="4"/>
        <v/>
      </c>
      <c r="M59" s="7" t="str">
        <f t="shared" si="5"/>
        <v/>
      </c>
      <c r="N59" s="7"/>
      <c r="O59" s="136" t="str">
        <f t="shared" si="6"/>
        <v/>
      </c>
      <c r="P59" s="38"/>
      <c r="Q59" s="38"/>
      <c r="R59" s="38"/>
      <c r="S59" s="45"/>
      <c r="T59" s="37" t="str">
        <f t="shared" si="13"/>
        <v/>
      </c>
      <c r="U59" s="39" t="str">
        <f t="shared" si="14"/>
        <v/>
      </c>
      <c r="V59" s="136" t="str">
        <f t="shared" si="7"/>
        <v/>
      </c>
      <c r="W59" s="37" t="str">
        <f t="shared" si="15"/>
        <v/>
      </c>
      <c r="X59" s="30" t="str">
        <f t="shared" si="16"/>
        <v/>
      </c>
      <c r="Y59" s="30"/>
      <c r="Z59" s="42" t="str">
        <f>IF($C59="","",VLOOKUP($C59,[0]!DATA1,28,FALSE))</f>
        <v/>
      </c>
      <c r="AA59" s="43" t="str">
        <f t="shared" si="10"/>
        <v/>
      </c>
      <c r="AB59" s="7"/>
      <c r="AC59" s="7"/>
      <c r="AD59" s="7"/>
      <c r="AE59" s="93"/>
      <c r="AF59" s="31"/>
    </row>
    <row r="60" spans="2:32" x14ac:dyDescent="0.2">
      <c r="B60" s="6">
        <v>52</v>
      </c>
      <c r="C60" s="32"/>
      <c r="D60" s="42" t="str">
        <f t="shared" si="0"/>
        <v/>
      </c>
      <c r="E60" s="28"/>
      <c r="F60" s="28"/>
      <c r="G60" s="28"/>
      <c r="H60" s="28"/>
      <c r="I60" s="7" t="str">
        <f t="shared" si="1"/>
        <v/>
      </c>
      <c r="J60" s="7" t="str">
        <f t="shared" si="2"/>
        <v/>
      </c>
      <c r="K60" s="7" t="str">
        <f t="shared" si="3"/>
        <v/>
      </c>
      <c r="L60" s="7" t="str">
        <f t="shared" si="4"/>
        <v/>
      </c>
      <c r="M60" s="7" t="str">
        <f t="shared" si="5"/>
        <v/>
      </c>
      <c r="N60" s="7"/>
      <c r="O60" s="136" t="str">
        <f t="shared" si="6"/>
        <v/>
      </c>
      <c r="P60" s="38"/>
      <c r="Q60" s="38"/>
      <c r="R60" s="38"/>
      <c r="S60" s="45"/>
      <c r="T60" s="37" t="str">
        <f t="shared" si="13"/>
        <v/>
      </c>
      <c r="U60" s="39" t="str">
        <f t="shared" si="14"/>
        <v/>
      </c>
      <c r="V60" s="136" t="str">
        <f t="shared" si="7"/>
        <v/>
      </c>
      <c r="W60" s="37" t="str">
        <f t="shared" si="15"/>
        <v/>
      </c>
      <c r="X60" s="30" t="str">
        <f t="shared" si="16"/>
        <v/>
      </c>
      <c r="Y60" s="30"/>
      <c r="Z60" s="42" t="str">
        <f>IF($C60="","",VLOOKUP($C60,[0]!DATA1,28,FALSE))</f>
        <v/>
      </c>
      <c r="AA60" s="43" t="str">
        <f t="shared" si="10"/>
        <v/>
      </c>
      <c r="AB60" s="7"/>
      <c r="AC60" s="7"/>
      <c r="AD60" s="7"/>
      <c r="AE60" s="93"/>
      <c r="AF60" s="31"/>
    </row>
    <row r="61" spans="2:32" x14ac:dyDescent="0.2">
      <c r="B61" s="6">
        <v>53</v>
      </c>
      <c r="C61" s="32"/>
      <c r="D61" s="42" t="str">
        <f t="shared" si="0"/>
        <v/>
      </c>
      <c r="E61" s="28"/>
      <c r="F61" s="28"/>
      <c r="G61" s="28"/>
      <c r="H61" s="28"/>
      <c r="I61" s="7" t="str">
        <f t="shared" si="1"/>
        <v/>
      </c>
      <c r="J61" s="7" t="str">
        <f t="shared" si="2"/>
        <v/>
      </c>
      <c r="K61" s="7" t="str">
        <f t="shared" si="3"/>
        <v/>
      </c>
      <c r="L61" s="7" t="str">
        <f t="shared" si="4"/>
        <v/>
      </c>
      <c r="M61" s="7" t="str">
        <f t="shared" si="5"/>
        <v/>
      </c>
      <c r="N61" s="7"/>
      <c r="O61" s="136" t="str">
        <f t="shared" si="6"/>
        <v/>
      </c>
      <c r="P61" s="38"/>
      <c r="Q61" s="38"/>
      <c r="R61" s="38"/>
      <c r="S61" s="45"/>
      <c r="T61" s="37" t="str">
        <f t="shared" si="13"/>
        <v/>
      </c>
      <c r="U61" s="39" t="str">
        <f t="shared" si="14"/>
        <v/>
      </c>
      <c r="V61" s="136" t="str">
        <f t="shared" si="7"/>
        <v/>
      </c>
      <c r="W61" s="37" t="str">
        <f t="shared" si="15"/>
        <v/>
      </c>
      <c r="X61" s="30" t="str">
        <f t="shared" si="16"/>
        <v/>
      </c>
      <c r="Y61" s="30"/>
      <c r="Z61" s="42" t="str">
        <f>IF($C61="","",VLOOKUP($C61,[0]!DATA1,28,FALSE))</f>
        <v/>
      </c>
      <c r="AA61" s="43" t="str">
        <f t="shared" si="10"/>
        <v/>
      </c>
      <c r="AB61" s="7"/>
      <c r="AC61" s="7"/>
      <c r="AD61" s="7"/>
      <c r="AE61" s="93"/>
      <c r="AF61" s="31"/>
    </row>
    <row r="62" spans="2:32" x14ac:dyDescent="0.2">
      <c r="B62" s="6">
        <v>54</v>
      </c>
      <c r="C62" s="32"/>
      <c r="D62" s="42" t="str">
        <f t="shared" si="0"/>
        <v/>
      </c>
      <c r="E62" s="28"/>
      <c r="F62" s="28"/>
      <c r="G62" s="28"/>
      <c r="H62" s="28"/>
      <c r="I62" s="7" t="str">
        <f t="shared" si="1"/>
        <v/>
      </c>
      <c r="J62" s="7" t="str">
        <f t="shared" si="2"/>
        <v/>
      </c>
      <c r="K62" s="7" t="str">
        <f t="shared" si="3"/>
        <v/>
      </c>
      <c r="L62" s="7" t="str">
        <f t="shared" si="4"/>
        <v/>
      </c>
      <c r="M62" s="7" t="str">
        <f t="shared" si="5"/>
        <v/>
      </c>
      <c r="N62" s="7"/>
      <c r="O62" s="136" t="str">
        <f t="shared" si="6"/>
        <v/>
      </c>
      <c r="P62" s="38"/>
      <c r="Q62" s="38"/>
      <c r="R62" s="38"/>
      <c r="S62" s="45"/>
      <c r="T62" s="37" t="str">
        <f t="shared" si="13"/>
        <v/>
      </c>
      <c r="U62" s="39" t="str">
        <f t="shared" si="14"/>
        <v/>
      </c>
      <c r="V62" s="136" t="str">
        <f t="shared" si="7"/>
        <v/>
      </c>
      <c r="W62" s="37" t="str">
        <f t="shared" si="15"/>
        <v/>
      </c>
      <c r="X62" s="30" t="str">
        <f t="shared" si="16"/>
        <v/>
      </c>
      <c r="Y62" s="30"/>
      <c r="Z62" s="42" t="str">
        <f>IF($C62="","",VLOOKUP($C62,[0]!DATA1,28,FALSE))</f>
        <v/>
      </c>
      <c r="AA62" s="43" t="str">
        <f t="shared" si="10"/>
        <v/>
      </c>
      <c r="AB62" s="7"/>
      <c r="AC62" s="7"/>
      <c r="AD62" s="7"/>
      <c r="AE62" s="93"/>
      <c r="AF62" s="31"/>
    </row>
    <row r="63" spans="2:32" x14ac:dyDescent="0.2">
      <c r="B63" s="6">
        <v>55</v>
      </c>
      <c r="C63" s="32"/>
      <c r="D63" s="42" t="str">
        <f t="shared" si="0"/>
        <v/>
      </c>
      <c r="E63" s="28"/>
      <c r="F63" s="28"/>
      <c r="G63" s="28"/>
      <c r="H63" s="28"/>
      <c r="I63" s="7" t="str">
        <f t="shared" si="1"/>
        <v/>
      </c>
      <c r="J63" s="7" t="str">
        <f t="shared" si="2"/>
        <v/>
      </c>
      <c r="K63" s="7" t="str">
        <f t="shared" si="3"/>
        <v/>
      </c>
      <c r="L63" s="7" t="str">
        <f t="shared" si="4"/>
        <v/>
      </c>
      <c r="M63" s="7" t="str">
        <f t="shared" si="5"/>
        <v/>
      </c>
      <c r="N63" s="7"/>
      <c r="O63" s="136" t="str">
        <f t="shared" si="6"/>
        <v/>
      </c>
      <c r="P63" s="38"/>
      <c r="Q63" s="38"/>
      <c r="R63" s="38"/>
      <c r="S63" s="45"/>
      <c r="T63" s="37" t="str">
        <f t="shared" si="13"/>
        <v/>
      </c>
      <c r="U63" s="39" t="str">
        <f t="shared" si="14"/>
        <v/>
      </c>
      <c r="V63" s="136" t="str">
        <f t="shared" si="7"/>
        <v/>
      </c>
      <c r="W63" s="37" t="str">
        <f t="shared" si="15"/>
        <v/>
      </c>
      <c r="X63" s="30" t="str">
        <f t="shared" si="16"/>
        <v/>
      </c>
      <c r="Y63" s="30"/>
      <c r="Z63" s="42" t="str">
        <f>IF($C63="","",VLOOKUP($C63,[0]!DATA1,28,FALSE))</f>
        <v/>
      </c>
      <c r="AA63" s="43" t="str">
        <f t="shared" si="10"/>
        <v/>
      </c>
      <c r="AB63" s="7"/>
      <c r="AC63" s="7"/>
      <c r="AD63" s="7"/>
      <c r="AE63" s="93"/>
      <c r="AF63" s="31"/>
    </row>
    <row r="64" spans="2:32" x14ac:dyDescent="0.2">
      <c r="B64" s="6">
        <v>56</v>
      </c>
      <c r="C64" s="29"/>
      <c r="D64" s="42" t="str">
        <f t="shared" si="0"/>
        <v/>
      </c>
      <c r="E64" s="28"/>
      <c r="F64" s="28"/>
      <c r="G64" s="28"/>
      <c r="H64" s="28"/>
      <c r="I64" s="7" t="str">
        <f t="shared" si="1"/>
        <v/>
      </c>
      <c r="J64" s="7" t="str">
        <f t="shared" si="2"/>
        <v/>
      </c>
      <c r="K64" s="7" t="str">
        <f t="shared" si="3"/>
        <v/>
      </c>
      <c r="L64" s="7" t="str">
        <f t="shared" si="4"/>
        <v/>
      </c>
      <c r="M64" s="7" t="str">
        <f t="shared" si="5"/>
        <v/>
      </c>
      <c r="N64" s="7"/>
      <c r="O64" s="136" t="str">
        <f t="shared" si="6"/>
        <v/>
      </c>
      <c r="P64" s="38"/>
      <c r="Q64" s="38"/>
      <c r="R64" s="38"/>
      <c r="S64" s="45"/>
      <c r="T64" s="37" t="str">
        <f t="shared" si="13"/>
        <v/>
      </c>
      <c r="U64" s="39" t="str">
        <f t="shared" si="14"/>
        <v/>
      </c>
      <c r="V64" s="136" t="str">
        <f t="shared" si="7"/>
        <v/>
      </c>
      <c r="W64" s="37" t="str">
        <f t="shared" si="15"/>
        <v/>
      </c>
      <c r="X64" s="30" t="str">
        <f t="shared" si="16"/>
        <v/>
      </c>
      <c r="Y64" s="30"/>
      <c r="Z64" s="42" t="str">
        <f>IF($C64="","",VLOOKUP($C64,[0]!DATA1,28,FALSE))</f>
        <v/>
      </c>
      <c r="AA64" s="43" t="str">
        <f t="shared" si="10"/>
        <v/>
      </c>
      <c r="AB64" s="7"/>
      <c r="AC64" s="7"/>
      <c r="AD64" s="7"/>
      <c r="AE64" s="93"/>
      <c r="AF64" s="31"/>
    </row>
    <row r="65" spans="2:32" x14ac:dyDescent="0.2">
      <c r="B65" s="6">
        <v>57</v>
      </c>
      <c r="C65" s="29"/>
      <c r="D65" s="42" t="str">
        <f t="shared" si="0"/>
        <v/>
      </c>
      <c r="E65" s="28"/>
      <c r="F65" s="28"/>
      <c r="G65" s="28"/>
      <c r="H65" s="28"/>
      <c r="I65" s="7" t="str">
        <f t="shared" si="1"/>
        <v/>
      </c>
      <c r="J65" s="7" t="str">
        <f t="shared" si="2"/>
        <v/>
      </c>
      <c r="K65" s="7" t="str">
        <f t="shared" si="3"/>
        <v/>
      </c>
      <c r="L65" s="7" t="str">
        <f t="shared" si="4"/>
        <v/>
      </c>
      <c r="M65" s="7" t="str">
        <f t="shared" si="5"/>
        <v/>
      </c>
      <c r="N65" s="7"/>
      <c r="O65" s="136" t="str">
        <f t="shared" si="6"/>
        <v/>
      </c>
      <c r="P65" s="38"/>
      <c r="Q65" s="38"/>
      <c r="R65" s="38"/>
      <c r="S65" s="45"/>
      <c r="T65" s="37" t="str">
        <f t="shared" si="13"/>
        <v/>
      </c>
      <c r="U65" s="39" t="str">
        <f t="shared" si="14"/>
        <v/>
      </c>
      <c r="V65" s="136" t="str">
        <f t="shared" si="7"/>
        <v/>
      </c>
      <c r="W65" s="37" t="str">
        <f t="shared" si="15"/>
        <v/>
      </c>
      <c r="X65" s="30" t="str">
        <f t="shared" si="16"/>
        <v/>
      </c>
      <c r="Y65" s="30"/>
      <c r="Z65" s="42" t="str">
        <f>IF($C65="","",VLOOKUP($C65,[0]!DATA1,28,FALSE))</f>
        <v/>
      </c>
      <c r="AA65" s="43" t="str">
        <f t="shared" si="10"/>
        <v/>
      </c>
      <c r="AB65" s="7"/>
      <c r="AC65" s="7"/>
      <c r="AD65" s="7"/>
      <c r="AE65" s="93"/>
      <c r="AF65" s="31"/>
    </row>
    <row r="66" spans="2:32" x14ac:dyDescent="0.2">
      <c r="B66" s="6">
        <v>58</v>
      </c>
      <c r="C66" s="29"/>
      <c r="D66" s="42" t="str">
        <f t="shared" si="0"/>
        <v/>
      </c>
      <c r="E66" s="28"/>
      <c r="F66" s="28"/>
      <c r="G66" s="28"/>
      <c r="H66" s="28"/>
      <c r="I66" s="7" t="str">
        <f t="shared" si="1"/>
        <v/>
      </c>
      <c r="J66" s="7" t="str">
        <f t="shared" si="2"/>
        <v/>
      </c>
      <c r="K66" s="7" t="str">
        <f t="shared" si="3"/>
        <v/>
      </c>
      <c r="L66" s="7" t="str">
        <f t="shared" si="4"/>
        <v/>
      </c>
      <c r="M66" s="7" t="str">
        <f t="shared" si="5"/>
        <v/>
      </c>
      <c r="N66" s="7"/>
      <c r="O66" s="136" t="str">
        <f t="shared" si="6"/>
        <v/>
      </c>
      <c r="P66" s="38"/>
      <c r="Q66" s="38"/>
      <c r="R66" s="38"/>
      <c r="S66" s="45"/>
      <c r="T66" s="37" t="str">
        <f t="shared" si="13"/>
        <v/>
      </c>
      <c r="U66" s="39" t="str">
        <f t="shared" si="14"/>
        <v/>
      </c>
      <c r="V66" s="136" t="str">
        <f t="shared" si="7"/>
        <v/>
      </c>
      <c r="W66" s="37" t="str">
        <f t="shared" si="15"/>
        <v/>
      </c>
      <c r="X66" s="30" t="str">
        <f t="shared" si="16"/>
        <v/>
      </c>
      <c r="Y66" s="30"/>
      <c r="Z66" s="42" t="str">
        <f>IF($C66="","",VLOOKUP($C66,[0]!DATA1,28,FALSE))</f>
        <v/>
      </c>
      <c r="AA66" s="43" t="str">
        <f t="shared" si="10"/>
        <v/>
      </c>
      <c r="AB66" s="7"/>
      <c r="AC66" s="7"/>
      <c r="AD66" s="7"/>
      <c r="AE66" s="93"/>
      <c r="AF66" s="31"/>
    </row>
    <row r="67" spans="2:32" x14ac:dyDescent="0.2">
      <c r="B67" s="6">
        <v>59</v>
      </c>
      <c r="C67" s="29"/>
      <c r="D67" s="42" t="str">
        <f t="shared" si="0"/>
        <v/>
      </c>
      <c r="E67" s="28"/>
      <c r="F67" s="28"/>
      <c r="G67" s="28"/>
      <c r="H67" s="28"/>
      <c r="I67" s="7" t="str">
        <f t="shared" si="1"/>
        <v/>
      </c>
      <c r="J67" s="7" t="str">
        <f t="shared" si="2"/>
        <v/>
      </c>
      <c r="K67" s="7" t="str">
        <f t="shared" si="3"/>
        <v/>
      </c>
      <c r="L67" s="7" t="str">
        <f t="shared" si="4"/>
        <v/>
      </c>
      <c r="M67" s="7" t="str">
        <f t="shared" si="5"/>
        <v/>
      </c>
      <c r="N67" s="7"/>
      <c r="O67" s="136" t="str">
        <f t="shared" si="6"/>
        <v/>
      </c>
      <c r="P67" s="38"/>
      <c r="Q67" s="38"/>
      <c r="R67" s="38"/>
      <c r="S67" s="45"/>
      <c r="T67" s="37" t="str">
        <f t="shared" si="13"/>
        <v/>
      </c>
      <c r="U67" s="39" t="str">
        <f t="shared" si="14"/>
        <v/>
      </c>
      <c r="V67" s="136" t="str">
        <f t="shared" si="7"/>
        <v/>
      </c>
      <c r="W67" s="37" t="str">
        <f t="shared" si="15"/>
        <v/>
      </c>
      <c r="X67" s="30" t="str">
        <f t="shared" si="16"/>
        <v/>
      </c>
      <c r="Y67" s="30"/>
      <c r="Z67" s="42" t="str">
        <f>IF($C67="","",VLOOKUP($C67,[0]!DATA1,28,FALSE))</f>
        <v/>
      </c>
      <c r="AA67" s="43" t="str">
        <f t="shared" si="10"/>
        <v/>
      </c>
      <c r="AB67" s="7"/>
      <c r="AC67" s="7"/>
      <c r="AD67" s="7"/>
      <c r="AE67" s="93"/>
      <c r="AF67" s="31"/>
    </row>
    <row r="68" spans="2:32" x14ac:dyDescent="0.2">
      <c r="B68" s="6">
        <v>60</v>
      </c>
      <c r="C68" s="29"/>
      <c r="D68" s="42" t="str">
        <f t="shared" si="0"/>
        <v/>
      </c>
      <c r="E68" s="28"/>
      <c r="F68" s="28"/>
      <c r="G68" s="28"/>
      <c r="H68" s="28"/>
      <c r="I68" s="7" t="str">
        <f t="shared" si="1"/>
        <v/>
      </c>
      <c r="J68" s="7" t="str">
        <f t="shared" si="2"/>
        <v/>
      </c>
      <c r="K68" s="7" t="str">
        <f t="shared" si="3"/>
        <v/>
      </c>
      <c r="L68" s="7" t="str">
        <f t="shared" si="4"/>
        <v/>
      </c>
      <c r="M68" s="7" t="str">
        <f t="shared" si="5"/>
        <v/>
      </c>
      <c r="N68" s="7"/>
      <c r="O68" s="136" t="str">
        <f t="shared" si="6"/>
        <v/>
      </c>
      <c r="P68" s="38"/>
      <c r="Q68" s="38"/>
      <c r="R68" s="38"/>
      <c r="S68" s="45"/>
      <c r="T68" s="37" t="str">
        <f t="shared" si="13"/>
        <v/>
      </c>
      <c r="U68" s="39" t="str">
        <f t="shared" si="14"/>
        <v/>
      </c>
      <c r="V68" s="136" t="str">
        <f t="shared" si="7"/>
        <v/>
      </c>
      <c r="W68" s="37" t="str">
        <f t="shared" si="15"/>
        <v/>
      </c>
      <c r="X68" s="30" t="str">
        <f t="shared" si="16"/>
        <v/>
      </c>
      <c r="Y68" s="30"/>
      <c r="Z68" s="42" t="str">
        <f>IF($C68="","",VLOOKUP($C68,[0]!DATA1,28,FALSE))</f>
        <v/>
      </c>
      <c r="AA68" s="43" t="str">
        <f t="shared" si="10"/>
        <v/>
      </c>
      <c r="AB68" s="7"/>
      <c r="AC68" s="7"/>
      <c r="AD68" s="7"/>
      <c r="AE68" s="93"/>
      <c r="AF68" s="31"/>
    </row>
    <row r="69" spans="2:32" x14ac:dyDescent="0.2">
      <c r="B69" s="6">
        <v>61</v>
      </c>
      <c r="C69" s="29"/>
      <c r="D69" s="42" t="str">
        <f t="shared" si="0"/>
        <v/>
      </c>
      <c r="E69" s="28"/>
      <c r="F69" s="28"/>
      <c r="G69" s="28"/>
      <c r="H69" s="28"/>
      <c r="I69" s="7" t="str">
        <f t="shared" si="1"/>
        <v/>
      </c>
      <c r="J69" s="7" t="str">
        <f t="shared" si="2"/>
        <v/>
      </c>
      <c r="K69" s="7" t="str">
        <f t="shared" si="3"/>
        <v/>
      </c>
      <c r="L69" s="7" t="str">
        <f t="shared" si="4"/>
        <v/>
      </c>
      <c r="M69" s="7" t="str">
        <f t="shared" si="5"/>
        <v/>
      </c>
      <c r="N69" s="7"/>
      <c r="O69" s="136" t="str">
        <f t="shared" si="6"/>
        <v/>
      </c>
      <c r="P69" s="38"/>
      <c r="Q69" s="38"/>
      <c r="R69" s="38"/>
      <c r="S69" s="45"/>
      <c r="T69" s="37" t="str">
        <f t="shared" si="13"/>
        <v/>
      </c>
      <c r="U69" s="39" t="str">
        <f t="shared" si="14"/>
        <v/>
      </c>
      <c r="V69" s="136" t="str">
        <f t="shared" si="7"/>
        <v/>
      </c>
      <c r="W69" s="37" t="str">
        <f t="shared" si="15"/>
        <v/>
      </c>
      <c r="X69" s="30" t="str">
        <f t="shared" si="16"/>
        <v/>
      </c>
      <c r="Y69" s="30"/>
      <c r="Z69" s="42" t="str">
        <f>IF($C69="","",VLOOKUP($C69,[0]!DATA1,28,FALSE))</f>
        <v/>
      </c>
      <c r="AA69" s="43" t="str">
        <f t="shared" si="10"/>
        <v/>
      </c>
      <c r="AB69" s="7"/>
      <c r="AC69" s="7"/>
      <c r="AD69" s="7"/>
      <c r="AE69" s="93"/>
      <c r="AF69" s="31"/>
    </row>
    <row r="70" spans="2:32" x14ac:dyDescent="0.2">
      <c r="B70" s="6">
        <v>62</v>
      </c>
      <c r="C70" s="29"/>
      <c r="D70" s="42" t="str">
        <f t="shared" si="0"/>
        <v/>
      </c>
      <c r="E70" s="28"/>
      <c r="F70" s="28"/>
      <c r="G70" s="28"/>
      <c r="H70" s="28"/>
      <c r="I70" s="7" t="str">
        <f t="shared" si="1"/>
        <v/>
      </c>
      <c r="J70" s="7" t="str">
        <f t="shared" si="2"/>
        <v/>
      </c>
      <c r="K70" s="7" t="str">
        <f t="shared" si="3"/>
        <v/>
      </c>
      <c r="L70" s="7" t="str">
        <f t="shared" si="4"/>
        <v/>
      </c>
      <c r="M70" s="7" t="str">
        <f t="shared" si="5"/>
        <v/>
      </c>
      <c r="N70" s="7"/>
      <c r="O70" s="136" t="str">
        <f t="shared" si="6"/>
        <v/>
      </c>
      <c r="P70" s="38"/>
      <c r="Q70" s="38"/>
      <c r="R70" s="38"/>
      <c r="S70" s="45"/>
      <c r="T70" s="37" t="str">
        <f t="shared" si="13"/>
        <v/>
      </c>
      <c r="U70" s="39" t="str">
        <f t="shared" si="14"/>
        <v/>
      </c>
      <c r="V70" s="136" t="str">
        <f t="shared" si="7"/>
        <v/>
      </c>
      <c r="W70" s="37" t="str">
        <f t="shared" si="15"/>
        <v/>
      </c>
      <c r="X70" s="30" t="str">
        <f t="shared" si="16"/>
        <v/>
      </c>
      <c r="Y70" s="30"/>
      <c r="Z70" s="42" t="str">
        <f>IF($C70="","",VLOOKUP($C70,[0]!DATA1,28,FALSE))</f>
        <v/>
      </c>
      <c r="AA70" s="43" t="str">
        <f t="shared" si="10"/>
        <v/>
      </c>
      <c r="AB70" s="7"/>
      <c r="AC70" s="7"/>
      <c r="AD70" s="7"/>
      <c r="AE70" s="93"/>
      <c r="AF70" s="31"/>
    </row>
    <row r="71" spans="2:32" x14ac:dyDescent="0.2">
      <c r="B71" s="6">
        <v>63</v>
      </c>
      <c r="C71" s="29"/>
      <c r="D71" s="42" t="str">
        <f t="shared" si="0"/>
        <v/>
      </c>
      <c r="E71" s="28"/>
      <c r="F71" s="28"/>
      <c r="G71" s="28"/>
      <c r="H71" s="28"/>
      <c r="I71" s="7" t="str">
        <f t="shared" si="1"/>
        <v/>
      </c>
      <c r="J71" s="7" t="str">
        <f t="shared" si="2"/>
        <v/>
      </c>
      <c r="K71" s="7" t="str">
        <f t="shared" si="3"/>
        <v/>
      </c>
      <c r="L71" s="7" t="str">
        <f t="shared" si="4"/>
        <v/>
      </c>
      <c r="M71" s="7" t="str">
        <f t="shared" si="5"/>
        <v/>
      </c>
      <c r="N71" s="7"/>
      <c r="O71" s="136" t="str">
        <f t="shared" si="6"/>
        <v/>
      </c>
      <c r="P71" s="38"/>
      <c r="Q71" s="38"/>
      <c r="R71" s="38"/>
      <c r="S71" s="45"/>
      <c r="T71" s="37" t="str">
        <f t="shared" si="13"/>
        <v/>
      </c>
      <c r="U71" s="39" t="str">
        <f t="shared" si="14"/>
        <v/>
      </c>
      <c r="V71" s="136" t="str">
        <f t="shared" si="7"/>
        <v/>
      </c>
      <c r="W71" s="37" t="str">
        <f t="shared" si="15"/>
        <v/>
      </c>
      <c r="X71" s="30" t="str">
        <f t="shared" si="16"/>
        <v/>
      </c>
      <c r="Y71" s="30"/>
      <c r="Z71" s="42" t="str">
        <f>IF($C71="","",VLOOKUP($C71,[0]!DATA1,28,FALSE))</f>
        <v/>
      </c>
      <c r="AA71" s="43" t="str">
        <f t="shared" si="10"/>
        <v/>
      </c>
      <c r="AB71" s="7"/>
      <c r="AC71" s="7"/>
      <c r="AD71" s="7"/>
      <c r="AE71" s="93"/>
      <c r="AF71" s="31"/>
    </row>
    <row r="72" spans="2:32" x14ac:dyDescent="0.2">
      <c r="B72" s="6">
        <v>64</v>
      </c>
      <c r="C72" s="29"/>
      <c r="D72" s="42" t="str">
        <f t="shared" ref="D72:D135" si="17">IF($C72="","",IF(VLOOKUP($C72,DATA1,25,FALSE)="","",VLOOKUP($C72,DATA1,25,FALSE)))</f>
        <v/>
      </c>
      <c r="E72" s="28"/>
      <c r="F72" s="28"/>
      <c r="G72" s="28"/>
      <c r="H72" s="28"/>
      <c r="I72" s="7" t="str">
        <f t="shared" ref="I72:I135" si="18">IF($C72="","",IF(VLOOKUP($C72,DATA1,3,FALSE)="","",VLOOKUP($C72,DATA1,3,FALSE)))</f>
        <v/>
      </c>
      <c r="J72" s="7" t="str">
        <f t="shared" ref="J72:J135" si="19">IF($C72="","",IF(VLOOKUP($C72,DATA1,4,FALSE)="","",HYPERLINK(VLOOKUP($C72,DATA1,4,FALSE))))</f>
        <v/>
      </c>
      <c r="K72" s="7" t="str">
        <f t="shared" ref="K72:K135" si="20">IF($C72="","",IF(VLOOKUP($C72,DATA1,5,FALSE)="","",HYPERLINK(VLOOKUP($C72,DATA1,5,FALSE))))</f>
        <v/>
      </c>
      <c r="L72" s="7" t="str">
        <f t="shared" ref="L72:L135" si="21">IF($C72="","",IF(VLOOKUP($C72,DATA1,6,FALSE)="","",VLOOKUP($C72,DATA1,6,FALSE)))</f>
        <v/>
      </c>
      <c r="M72" s="7" t="str">
        <f t="shared" ref="M72:M135" si="22">IF($C72="","",IF(VLOOKUP($C72,DATA1,7,FALSE)="","",VLOOKUP($C72,DATA1,7,FALSE)))</f>
        <v/>
      </c>
      <c r="N72" s="7"/>
      <c r="O72" s="136" t="str">
        <f t="shared" ref="O72:O135" si="23">IF($C72="","",IF(VLOOKUP($C72,DATA1,13,FALSE)="","",VLOOKUP($C72,DATA1,13,FALSE)*N72))</f>
        <v/>
      </c>
      <c r="P72" s="38"/>
      <c r="Q72" s="38"/>
      <c r="R72" s="38"/>
      <c r="S72" s="45"/>
      <c r="T72" s="37" t="str">
        <f t="shared" si="13"/>
        <v/>
      </c>
      <c r="U72" s="39" t="str">
        <f t="shared" si="14"/>
        <v/>
      </c>
      <c r="V72" s="136" t="str">
        <f t="shared" ref="V72:V135" si="24">IF($C72="","",IF(VLOOKUP($C72,DATA1,17,FALSE)="","",VLOOKUP($C72,DATA1,17,FALSE)*N72))</f>
        <v/>
      </c>
      <c r="W72" s="37" t="str">
        <f t="shared" si="15"/>
        <v/>
      </c>
      <c r="X72" s="30" t="str">
        <f t="shared" si="16"/>
        <v/>
      </c>
      <c r="Y72" s="30"/>
      <c r="Z72" s="42" t="str">
        <f>IF($C72="","",VLOOKUP($C72,[0]!DATA1,28,FALSE))</f>
        <v/>
      </c>
      <c r="AA72" s="43" t="str">
        <f t="shared" ref="AA72:AA135" si="25">IF($C72="","",IF(VLOOKUP($C72,DATA1,29,FALSE)="","",VLOOKUP($C72,DATA1,29,FALSE)))</f>
        <v/>
      </c>
      <c r="AB72" s="7"/>
      <c r="AC72" s="7"/>
      <c r="AD72" s="7"/>
      <c r="AE72" s="93"/>
      <c r="AF72" s="31"/>
    </row>
    <row r="73" spans="2:32" x14ac:dyDescent="0.2">
      <c r="B73" s="6">
        <v>65</v>
      </c>
      <c r="C73" s="29"/>
      <c r="D73" s="42" t="str">
        <f t="shared" si="17"/>
        <v/>
      </c>
      <c r="E73" s="28"/>
      <c r="F73" s="28"/>
      <c r="G73" s="28"/>
      <c r="H73" s="28"/>
      <c r="I73" s="7" t="str">
        <f t="shared" si="18"/>
        <v/>
      </c>
      <c r="J73" s="7" t="str">
        <f t="shared" si="19"/>
        <v/>
      </c>
      <c r="K73" s="7" t="str">
        <f t="shared" si="20"/>
        <v/>
      </c>
      <c r="L73" s="7" t="str">
        <f t="shared" si="21"/>
        <v/>
      </c>
      <c r="M73" s="7" t="str">
        <f t="shared" si="22"/>
        <v/>
      </c>
      <c r="N73" s="7"/>
      <c r="O73" s="136" t="str">
        <f t="shared" si="23"/>
        <v/>
      </c>
      <c r="P73" s="38"/>
      <c r="Q73" s="38"/>
      <c r="R73" s="38"/>
      <c r="S73" s="45"/>
      <c r="T73" s="37" t="str">
        <f t="shared" si="13"/>
        <v/>
      </c>
      <c r="U73" s="39" t="str">
        <f t="shared" si="14"/>
        <v/>
      </c>
      <c r="V73" s="136" t="str">
        <f t="shared" si="24"/>
        <v/>
      </c>
      <c r="W73" s="37" t="str">
        <f t="shared" si="15"/>
        <v/>
      </c>
      <c r="X73" s="30" t="str">
        <f t="shared" si="16"/>
        <v/>
      </c>
      <c r="Y73" s="30"/>
      <c r="Z73" s="42" t="str">
        <f>IF($C73="","",VLOOKUP($C73,[0]!DATA1,28,FALSE))</f>
        <v/>
      </c>
      <c r="AA73" s="43" t="str">
        <f t="shared" si="25"/>
        <v/>
      </c>
      <c r="AB73" s="7"/>
      <c r="AC73" s="7"/>
      <c r="AD73" s="7"/>
      <c r="AE73" s="93"/>
      <c r="AF73" s="31"/>
    </row>
    <row r="74" spans="2:32" x14ac:dyDescent="0.2">
      <c r="B74" s="6">
        <v>66</v>
      </c>
      <c r="C74" s="29"/>
      <c r="D74" s="42" t="str">
        <f t="shared" si="17"/>
        <v/>
      </c>
      <c r="E74" s="28"/>
      <c r="F74" s="28"/>
      <c r="G74" s="28"/>
      <c r="H74" s="28"/>
      <c r="I74" s="7" t="str">
        <f t="shared" si="18"/>
        <v/>
      </c>
      <c r="J74" s="7" t="str">
        <f t="shared" si="19"/>
        <v/>
      </c>
      <c r="K74" s="7" t="str">
        <f t="shared" si="20"/>
        <v/>
      </c>
      <c r="L74" s="7" t="str">
        <f t="shared" si="21"/>
        <v/>
      </c>
      <c r="M74" s="7" t="str">
        <f t="shared" si="22"/>
        <v/>
      </c>
      <c r="N74" s="7"/>
      <c r="O74" s="136" t="str">
        <f t="shared" si="23"/>
        <v/>
      </c>
      <c r="P74" s="38"/>
      <c r="Q74" s="38"/>
      <c r="R74" s="38"/>
      <c r="S74" s="45"/>
      <c r="T74" s="37" t="str">
        <f t="shared" ref="T74:T137" si="26">IF(Q74="","",Q74)</f>
        <v/>
      </c>
      <c r="U74" s="39" t="str">
        <f t="shared" ref="U74:U137" si="27">IF(Q74="","",Q74*0.0864)</f>
        <v/>
      </c>
      <c r="V74" s="136" t="str">
        <f t="shared" si="24"/>
        <v/>
      </c>
      <c r="W74" s="37" t="str">
        <f t="shared" ref="W74:W137" si="28">IF($Q74="","",T74-U74-O74+R74-S74)</f>
        <v/>
      </c>
      <c r="X74" s="30" t="str">
        <f t="shared" ref="X74:X137" si="29">IF($Q74="","",W74/Q74)</f>
        <v/>
      </c>
      <c r="Y74" s="30"/>
      <c r="Z74" s="42" t="str">
        <f>IF($C74="","",VLOOKUP($C74,[0]!DATA1,28,FALSE))</f>
        <v/>
      </c>
      <c r="AA74" s="43" t="str">
        <f t="shared" si="25"/>
        <v/>
      </c>
      <c r="AB74" s="7"/>
      <c r="AC74" s="7"/>
      <c r="AD74" s="7"/>
      <c r="AE74" s="93"/>
      <c r="AF74" s="31"/>
    </row>
    <row r="75" spans="2:32" x14ac:dyDescent="0.2">
      <c r="B75" s="6">
        <v>67</v>
      </c>
      <c r="C75" s="29"/>
      <c r="D75" s="42" t="str">
        <f t="shared" si="17"/>
        <v/>
      </c>
      <c r="E75" s="28"/>
      <c r="F75" s="28"/>
      <c r="G75" s="28"/>
      <c r="H75" s="28"/>
      <c r="I75" s="7" t="str">
        <f t="shared" si="18"/>
        <v/>
      </c>
      <c r="J75" s="7" t="str">
        <f t="shared" si="19"/>
        <v/>
      </c>
      <c r="K75" s="7" t="str">
        <f t="shared" si="20"/>
        <v/>
      </c>
      <c r="L75" s="7" t="str">
        <f t="shared" si="21"/>
        <v/>
      </c>
      <c r="M75" s="7" t="str">
        <f t="shared" si="22"/>
        <v/>
      </c>
      <c r="N75" s="7"/>
      <c r="O75" s="136" t="str">
        <f t="shared" si="23"/>
        <v/>
      </c>
      <c r="P75" s="38"/>
      <c r="Q75" s="38"/>
      <c r="R75" s="38"/>
      <c r="S75" s="45"/>
      <c r="T75" s="37" t="str">
        <f t="shared" si="26"/>
        <v/>
      </c>
      <c r="U75" s="39" t="str">
        <f t="shared" si="27"/>
        <v/>
      </c>
      <c r="V75" s="136" t="str">
        <f t="shared" si="24"/>
        <v/>
      </c>
      <c r="W75" s="37" t="str">
        <f t="shared" si="28"/>
        <v/>
      </c>
      <c r="X75" s="30" t="str">
        <f t="shared" si="29"/>
        <v/>
      </c>
      <c r="Y75" s="30"/>
      <c r="Z75" s="42" t="str">
        <f>IF($C75="","",VLOOKUP($C75,[0]!DATA1,28,FALSE))</f>
        <v/>
      </c>
      <c r="AA75" s="43" t="str">
        <f t="shared" si="25"/>
        <v/>
      </c>
      <c r="AB75" s="7"/>
      <c r="AC75" s="7"/>
      <c r="AD75" s="7"/>
      <c r="AE75" s="93"/>
      <c r="AF75" s="31"/>
    </row>
    <row r="76" spans="2:32" x14ac:dyDescent="0.2">
      <c r="B76" s="6">
        <v>68</v>
      </c>
      <c r="C76" s="29"/>
      <c r="D76" s="42" t="str">
        <f t="shared" si="17"/>
        <v/>
      </c>
      <c r="E76" s="28"/>
      <c r="F76" s="28"/>
      <c r="G76" s="28"/>
      <c r="H76" s="28"/>
      <c r="I76" s="7" t="str">
        <f t="shared" si="18"/>
        <v/>
      </c>
      <c r="J76" s="7" t="str">
        <f t="shared" si="19"/>
        <v/>
      </c>
      <c r="K76" s="7" t="str">
        <f t="shared" si="20"/>
        <v/>
      </c>
      <c r="L76" s="7" t="str">
        <f t="shared" si="21"/>
        <v/>
      </c>
      <c r="M76" s="7" t="str">
        <f t="shared" si="22"/>
        <v/>
      </c>
      <c r="N76" s="7"/>
      <c r="O76" s="136" t="str">
        <f t="shared" si="23"/>
        <v/>
      </c>
      <c r="P76" s="38"/>
      <c r="Q76" s="38"/>
      <c r="R76" s="38"/>
      <c r="S76" s="45"/>
      <c r="T76" s="37" t="str">
        <f t="shared" si="26"/>
        <v/>
      </c>
      <c r="U76" s="39" t="str">
        <f t="shared" si="27"/>
        <v/>
      </c>
      <c r="V76" s="136" t="str">
        <f t="shared" si="24"/>
        <v/>
      </c>
      <c r="W76" s="37" t="str">
        <f t="shared" si="28"/>
        <v/>
      </c>
      <c r="X76" s="30" t="str">
        <f t="shared" si="29"/>
        <v/>
      </c>
      <c r="Y76" s="30"/>
      <c r="Z76" s="42" t="str">
        <f>IF($C76="","",VLOOKUP($C76,[0]!DATA1,28,FALSE))</f>
        <v/>
      </c>
      <c r="AA76" s="43" t="str">
        <f t="shared" si="25"/>
        <v/>
      </c>
      <c r="AB76" s="7"/>
      <c r="AC76" s="7"/>
      <c r="AD76" s="7"/>
      <c r="AE76" s="93"/>
      <c r="AF76" s="31"/>
    </row>
    <row r="77" spans="2:32" x14ac:dyDescent="0.2">
      <c r="B77" s="6">
        <v>69</v>
      </c>
      <c r="C77" s="29"/>
      <c r="D77" s="42" t="str">
        <f t="shared" si="17"/>
        <v/>
      </c>
      <c r="E77" s="28"/>
      <c r="F77" s="28"/>
      <c r="G77" s="28"/>
      <c r="H77" s="28"/>
      <c r="I77" s="7" t="str">
        <f t="shared" si="18"/>
        <v/>
      </c>
      <c r="J77" s="7" t="str">
        <f t="shared" si="19"/>
        <v/>
      </c>
      <c r="K77" s="7" t="str">
        <f t="shared" si="20"/>
        <v/>
      </c>
      <c r="L77" s="7" t="str">
        <f t="shared" si="21"/>
        <v/>
      </c>
      <c r="M77" s="7" t="str">
        <f t="shared" si="22"/>
        <v/>
      </c>
      <c r="N77" s="7"/>
      <c r="O77" s="136" t="str">
        <f t="shared" si="23"/>
        <v/>
      </c>
      <c r="P77" s="38"/>
      <c r="Q77" s="38"/>
      <c r="R77" s="38"/>
      <c r="S77" s="45"/>
      <c r="T77" s="37" t="str">
        <f t="shared" si="26"/>
        <v/>
      </c>
      <c r="U77" s="39" t="str">
        <f t="shared" si="27"/>
        <v/>
      </c>
      <c r="V77" s="136" t="str">
        <f t="shared" si="24"/>
        <v/>
      </c>
      <c r="W77" s="37" t="str">
        <f t="shared" si="28"/>
        <v/>
      </c>
      <c r="X77" s="30" t="str">
        <f t="shared" si="29"/>
        <v/>
      </c>
      <c r="Y77" s="30"/>
      <c r="Z77" s="42" t="str">
        <f>IF($C77="","",VLOOKUP($C77,[0]!DATA1,28,FALSE))</f>
        <v/>
      </c>
      <c r="AA77" s="43" t="str">
        <f t="shared" si="25"/>
        <v/>
      </c>
      <c r="AB77" s="7"/>
      <c r="AC77" s="7"/>
      <c r="AD77" s="7"/>
      <c r="AE77" s="93"/>
      <c r="AF77" s="31"/>
    </row>
    <row r="78" spans="2:32" x14ac:dyDescent="0.2">
      <c r="B78" s="6">
        <v>70</v>
      </c>
      <c r="C78" s="29"/>
      <c r="D78" s="42" t="str">
        <f t="shared" si="17"/>
        <v/>
      </c>
      <c r="E78" s="28"/>
      <c r="F78" s="28"/>
      <c r="G78" s="28"/>
      <c r="H78" s="28"/>
      <c r="I78" s="7" t="str">
        <f t="shared" si="18"/>
        <v/>
      </c>
      <c r="J78" s="7" t="str">
        <f t="shared" si="19"/>
        <v/>
      </c>
      <c r="K78" s="7" t="str">
        <f t="shared" si="20"/>
        <v/>
      </c>
      <c r="L78" s="7" t="str">
        <f t="shared" si="21"/>
        <v/>
      </c>
      <c r="M78" s="7" t="str">
        <f t="shared" si="22"/>
        <v/>
      </c>
      <c r="N78" s="7"/>
      <c r="O78" s="136" t="str">
        <f t="shared" si="23"/>
        <v/>
      </c>
      <c r="P78" s="38"/>
      <c r="Q78" s="38"/>
      <c r="R78" s="38"/>
      <c r="S78" s="45"/>
      <c r="T78" s="37" t="str">
        <f t="shared" si="26"/>
        <v/>
      </c>
      <c r="U78" s="39" t="str">
        <f t="shared" si="27"/>
        <v/>
      </c>
      <c r="V78" s="136" t="str">
        <f t="shared" si="24"/>
        <v/>
      </c>
      <c r="W78" s="37" t="str">
        <f t="shared" si="28"/>
        <v/>
      </c>
      <c r="X78" s="30" t="str">
        <f t="shared" si="29"/>
        <v/>
      </c>
      <c r="Y78" s="30"/>
      <c r="Z78" s="42" t="str">
        <f>IF($C78="","",VLOOKUP($C78,[0]!DATA1,28,FALSE))</f>
        <v/>
      </c>
      <c r="AA78" s="43" t="str">
        <f t="shared" si="25"/>
        <v/>
      </c>
      <c r="AB78" s="7"/>
      <c r="AC78" s="7"/>
      <c r="AD78" s="7"/>
      <c r="AE78" s="93"/>
      <c r="AF78" s="31"/>
    </row>
    <row r="79" spans="2:32" x14ac:dyDescent="0.2">
      <c r="B79" s="6">
        <v>71</v>
      </c>
      <c r="C79" s="29"/>
      <c r="D79" s="42" t="str">
        <f t="shared" si="17"/>
        <v/>
      </c>
      <c r="E79" s="28"/>
      <c r="F79" s="28"/>
      <c r="G79" s="28"/>
      <c r="H79" s="28"/>
      <c r="I79" s="7" t="str">
        <f t="shared" si="18"/>
        <v/>
      </c>
      <c r="J79" s="7" t="str">
        <f t="shared" si="19"/>
        <v/>
      </c>
      <c r="K79" s="7" t="str">
        <f t="shared" si="20"/>
        <v/>
      </c>
      <c r="L79" s="7" t="str">
        <f t="shared" si="21"/>
        <v/>
      </c>
      <c r="M79" s="7" t="str">
        <f t="shared" si="22"/>
        <v/>
      </c>
      <c r="N79" s="7"/>
      <c r="O79" s="136" t="str">
        <f t="shared" si="23"/>
        <v/>
      </c>
      <c r="P79" s="38"/>
      <c r="Q79" s="38"/>
      <c r="R79" s="38"/>
      <c r="S79" s="45"/>
      <c r="T79" s="37" t="str">
        <f t="shared" si="26"/>
        <v/>
      </c>
      <c r="U79" s="39" t="str">
        <f t="shared" si="27"/>
        <v/>
      </c>
      <c r="V79" s="136" t="str">
        <f t="shared" si="24"/>
        <v/>
      </c>
      <c r="W79" s="37" t="str">
        <f t="shared" si="28"/>
        <v/>
      </c>
      <c r="X79" s="30" t="str">
        <f t="shared" si="29"/>
        <v/>
      </c>
      <c r="Y79" s="30"/>
      <c r="Z79" s="42" t="str">
        <f>IF($C79="","",VLOOKUP($C79,[0]!DATA1,28,FALSE))</f>
        <v/>
      </c>
      <c r="AA79" s="43" t="str">
        <f t="shared" si="25"/>
        <v/>
      </c>
      <c r="AB79" s="7"/>
      <c r="AC79" s="7"/>
      <c r="AD79" s="7"/>
      <c r="AE79" s="93"/>
      <c r="AF79" s="31"/>
    </row>
    <row r="80" spans="2:32" x14ac:dyDescent="0.2">
      <c r="B80" s="6">
        <v>72</v>
      </c>
      <c r="C80" s="29"/>
      <c r="D80" s="42" t="str">
        <f t="shared" si="17"/>
        <v/>
      </c>
      <c r="E80" s="28"/>
      <c r="F80" s="28"/>
      <c r="G80" s="28"/>
      <c r="H80" s="28"/>
      <c r="I80" s="7" t="str">
        <f t="shared" si="18"/>
        <v/>
      </c>
      <c r="J80" s="7" t="str">
        <f t="shared" si="19"/>
        <v/>
      </c>
      <c r="K80" s="7" t="str">
        <f t="shared" si="20"/>
        <v/>
      </c>
      <c r="L80" s="7" t="str">
        <f t="shared" si="21"/>
        <v/>
      </c>
      <c r="M80" s="7" t="str">
        <f t="shared" si="22"/>
        <v/>
      </c>
      <c r="N80" s="7"/>
      <c r="O80" s="136" t="str">
        <f t="shared" si="23"/>
        <v/>
      </c>
      <c r="P80" s="38"/>
      <c r="Q80" s="38"/>
      <c r="R80" s="38"/>
      <c r="S80" s="45"/>
      <c r="T80" s="37" t="str">
        <f t="shared" si="26"/>
        <v/>
      </c>
      <c r="U80" s="39" t="str">
        <f t="shared" si="27"/>
        <v/>
      </c>
      <c r="V80" s="136" t="str">
        <f t="shared" si="24"/>
        <v/>
      </c>
      <c r="W80" s="37" t="str">
        <f t="shared" si="28"/>
        <v/>
      </c>
      <c r="X80" s="30" t="str">
        <f t="shared" si="29"/>
        <v/>
      </c>
      <c r="Y80" s="30"/>
      <c r="Z80" s="42" t="str">
        <f>IF($C80="","",VLOOKUP($C80,[0]!DATA1,28,FALSE))</f>
        <v/>
      </c>
      <c r="AA80" s="43" t="str">
        <f t="shared" si="25"/>
        <v/>
      </c>
      <c r="AB80" s="7"/>
      <c r="AC80" s="7"/>
      <c r="AD80" s="7"/>
      <c r="AE80" s="93"/>
      <c r="AF80" s="31"/>
    </row>
    <row r="81" spans="2:32" x14ac:dyDescent="0.2">
      <c r="B81" s="6">
        <v>73</v>
      </c>
      <c r="C81" s="29"/>
      <c r="D81" s="42" t="str">
        <f t="shared" si="17"/>
        <v/>
      </c>
      <c r="E81" s="28"/>
      <c r="F81" s="28"/>
      <c r="G81" s="28"/>
      <c r="H81" s="28"/>
      <c r="I81" s="7" t="str">
        <f t="shared" si="18"/>
        <v/>
      </c>
      <c r="J81" s="7" t="str">
        <f t="shared" si="19"/>
        <v/>
      </c>
      <c r="K81" s="7" t="str">
        <f t="shared" si="20"/>
        <v/>
      </c>
      <c r="L81" s="7" t="str">
        <f t="shared" si="21"/>
        <v/>
      </c>
      <c r="M81" s="7" t="str">
        <f t="shared" si="22"/>
        <v/>
      </c>
      <c r="N81" s="7"/>
      <c r="O81" s="136" t="str">
        <f t="shared" si="23"/>
        <v/>
      </c>
      <c r="P81" s="38"/>
      <c r="Q81" s="38"/>
      <c r="R81" s="38"/>
      <c r="S81" s="45"/>
      <c r="T81" s="37" t="str">
        <f t="shared" si="26"/>
        <v/>
      </c>
      <c r="U81" s="39" t="str">
        <f t="shared" si="27"/>
        <v/>
      </c>
      <c r="V81" s="136" t="str">
        <f t="shared" si="24"/>
        <v/>
      </c>
      <c r="W81" s="37" t="str">
        <f t="shared" si="28"/>
        <v/>
      </c>
      <c r="X81" s="30" t="str">
        <f t="shared" si="29"/>
        <v/>
      </c>
      <c r="Y81" s="30"/>
      <c r="Z81" s="42" t="str">
        <f>IF($C81="","",VLOOKUP($C81,[0]!DATA1,28,FALSE))</f>
        <v/>
      </c>
      <c r="AA81" s="43" t="str">
        <f t="shared" si="25"/>
        <v/>
      </c>
      <c r="AB81" s="7"/>
      <c r="AC81" s="7"/>
      <c r="AD81" s="7"/>
      <c r="AE81" s="93"/>
      <c r="AF81" s="31"/>
    </row>
    <row r="82" spans="2:32" x14ac:dyDescent="0.2">
      <c r="B82" s="6">
        <v>74</v>
      </c>
      <c r="C82" s="7"/>
      <c r="D82" s="42" t="str">
        <f t="shared" si="17"/>
        <v/>
      </c>
      <c r="E82" s="28"/>
      <c r="F82" s="28"/>
      <c r="G82" s="28"/>
      <c r="H82" s="28"/>
      <c r="I82" s="7" t="str">
        <f t="shared" si="18"/>
        <v/>
      </c>
      <c r="J82" s="7" t="str">
        <f t="shared" si="19"/>
        <v/>
      </c>
      <c r="K82" s="7" t="str">
        <f t="shared" si="20"/>
        <v/>
      </c>
      <c r="L82" s="7" t="str">
        <f t="shared" si="21"/>
        <v/>
      </c>
      <c r="M82" s="7" t="str">
        <f t="shared" si="22"/>
        <v/>
      </c>
      <c r="N82" s="7"/>
      <c r="O82" s="136" t="str">
        <f t="shared" si="23"/>
        <v/>
      </c>
      <c r="P82" s="38"/>
      <c r="Q82" s="38"/>
      <c r="R82" s="38"/>
      <c r="S82" s="45"/>
      <c r="T82" s="37" t="str">
        <f t="shared" si="26"/>
        <v/>
      </c>
      <c r="U82" s="39" t="str">
        <f t="shared" si="27"/>
        <v/>
      </c>
      <c r="V82" s="136" t="str">
        <f t="shared" si="24"/>
        <v/>
      </c>
      <c r="W82" s="37" t="str">
        <f t="shared" si="28"/>
        <v/>
      </c>
      <c r="X82" s="30" t="str">
        <f t="shared" si="29"/>
        <v/>
      </c>
      <c r="Y82" s="30"/>
      <c r="Z82" s="42" t="str">
        <f>IF($C82="","",VLOOKUP($C82,[0]!DATA1,28,FALSE))</f>
        <v/>
      </c>
      <c r="AA82" s="43" t="str">
        <f t="shared" si="25"/>
        <v/>
      </c>
      <c r="AB82" s="7"/>
      <c r="AC82" s="7"/>
      <c r="AD82" s="7"/>
      <c r="AE82" s="93"/>
      <c r="AF82" s="31"/>
    </row>
    <row r="83" spans="2:32" x14ac:dyDescent="0.2">
      <c r="B83" s="6">
        <v>75</v>
      </c>
      <c r="C83" s="7"/>
      <c r="D83" s="42" t="str">
        <f t="shared" si="17"/>
        <v/>
      </c>
      <c r="E83" s="28"/>
      <c r="F83" s="28"/>
      <c r="G83" s="28"/>
      <c r="H83" s="28"/>
      <c r="I83" s="7" t="str">
        <f t="shared" si="18"/>
        <v/>
      </c>
      <c r="J83" s="7" t="str">
        <f t="shared" si="19"/>
        <v/>
      </c>
      <c r="K83" s="7" t="str">
        <f t="shared" si="20"/>
        <v/>
      </c>
      <c r="L83" s="7" t="str">
        <f t="shared" si="21"/>
        <v/>
      </c>
      <c r="M83" s="7" t="str">
        <f t="shared" si="22"/>
        <v/>
      </c>
      <c r="N83" s="7"/>
      <c r="O83" s="136" t="str">
        <f t="shared" si="23"/>
        <v/>
      </c>
      <c r="P83" s="38"/>
      <c r="Q83" s="38"/>
      <c r="R83" s="38"/>
      <c r="S83" s="45"/>
      <c r="T83" s="37" t="str">
        <f t="shared" si="26"/>
        <v/>
      </c>
      <c r="U83" s="39" t="str">
        <f t="shared" si="27"/>
        <v/>
      </c>
      <c r="V83" s="136" t="str">
        <f t="shared" si="24"/>
        <v/>
      </c>
      <c r="W83" s="37" t="str">
        <f t="shared" si="28"/>
        <v/>
      </c>
      <c r="X83" s="30" t="str">
        <f t="shared" si="29"/>
        <v/>
      </c>
      <c r="Y83" s="30"/>
      <c r="Z83" s="42" t="str">
        <f>IF($C83="","",VLOOKUP($C83,[0]!DATA1,28,FALSE))</f>
        <v/>
      </c>
      <c r="AA83" s="43" t="str">
        <f t="shared" si="25"/>
        <v/>
      </c>
      <c r="AB83" s="7"/>
      <c r="AC83" s="7"/>
      <c r="AD83" s="7"/>
      <c r="AE83" s="93"/>
      <c r="AF83" s="31"/>
    </row>
    <row r="84" spans="2:32" x14ac:dyDescent="0.2">
      <c r="B84" s="6">
        <v>76</v>
      </c>
      <c r="C84" s="7"/>
      <c r="D84" s="42" t="str">
        <f t="shared" si="17"/>
        <v/>
      </c>
      <c r="E84" s="28"/>
      <c r="F84" s="28"/>
      <c r="G84" s="28"/>
      <c r="H84" s="28"/>
      <c r="I84" s="7" t="str">
        <f t="shared" si="18"/>
        <v/>
      </c>
      <c r="J84" s="7" t="str">
        <f t="shared" si="19"/>
        <v/>
      </c>
      <c r="K84" s="7" t="str">
        <f t="shared" si="20"/>
        <v/>
      </c>
      <c r="L84" s="7" t="str">
        <f t="shared" si="21"/>
        <v/>
      </c>
      <c r="M84" s="7" t="str">
        <f t="shared" si="22"/>
        <v/>
      </c>
      <c r="N84" s="7"/>
      <c r="O84" s="136" t="str">
        <f t="shared" si="23"/>
        <v/>
      </c>
      <c r="P84" s="38"/>
      <c r="Q84" s="38"/>
      <c r="R84" s="38"/>
      <c r="S84" s="45"/>
      <c r="T84" s="37" t="str">
        <f t="shared" si="26"/>
        <v/>
      </c>
      <c r="U84" s="39" t="str">
        <f t="shared" si="27"/>
        <v/>
      </c>
      <c r="V84" s="136" t="str">
        <f t="shared" si="24"/>
        <v/>
      </c>
      <c r="W84" s="37" t="str">
        <f t="shared" si="28"/>
        <v/>
      </c>
      <c r="X84" s="30" t="str">
        <f t="shared" si="29"/>
        <v/>
      </c>
      <c r="Y84" s="30"/>
      <c r="Z84" s="42" t="str">
        <f>IF($C84="","",VLOOKUP($C84,[0]!DATA1,28,FALSE))</f>
        <v/>
      </c>
      <c r="AA84" s="43" t="str">
        <f t="shared" si="25"/>
        <v/>
      </c>
      <c r="AB84" s="7"/>
      <c r="AC84" s="7"/>
      <c r="AD84" s="7"/>
      <c r="AE84" s="93"/>
      <c r="AF84" s="31"/>
    </row>
    <row r="85" spans="2:32" x14ac:dyDescent="0.2">
      <c r="B85" s="6">
        <v>77</v>
      </c>
      <c r="C85" s="7"/>
      <c r="D85" s="42" t="str">
        <f t="shared" si="17"/>
        <v/>
      </c>
      <c r="E85" s="28"/>
      <c r="F85" s="28"/>
      <c r="G85" s="28"/>
      <c r="H85" s="28"/>
      <c r="I85" s="7" t="str">
        <f t="shared" si="18"/>
        <v/>
      </c>
      <c r="J85" s="7" t="str">
        <f t="shared" si="19"/>
        <v/>
      </c>
      <c r="K85" s="7" t="str">
        <f t="shared" si="20"/>
        <v/>
      </c>
      <c r="L85" s="7" t="str">
        <f t="shared" si="21"/>
        <v/>
      </c>
      <c r="M85" s="7" t="str">
        <f t="shared" si="22"/>
        <v/>
      </c>
      <c r="N85" s="7"/>
      <c r="O85" s="136" t="str">
        <f t="shared" si="23"/>
        <v/>
      </c>
      <c r="P85" s="38"/>
      <c r="Q85" s="38"/>
      <c r="R85" s="38"/>
      <c r="S85" s="45"/>
      <c r="T85" s="37" t="str">
        <f t="shared" si="26"/>
        <v/>
      </c>
      <c r="U85" s="39" t="str">
        <f t="shared" si="27"/>
        <v/>
      </c>
      <c r="V85" s="136" t="str">
        <f t="shared" si="24"/>
        <v/>
      </c>
      <c r="W85" s="37" t="str">
        <f t="shared" si="28"/>
        <v/>
      </c>
      <c r="X85" s="30" t="str">
        <f t="shared" si="29"/>
        <v/>
      </c>
      <c r="Y85" s="30"/>
      <c r="Z85" s="42" t="str">
        <f>IF($C85="","",VLOOKUP($C85,[0]!DATA1,28,FALSE))</f>
        <v/>
      </c>
      <c r="AA85" s="43" t="str">
        <f t="shared" si="25"/>
        <v/>
      </c>
      <c r="AB85" s="7"/>
      <c r="AC85" s="7"/>
      <c r="AD85" s="7"/>
      <c r="AE85" s="93"/>
      <c r="AF85" s="31"/>
    </row>
    <row r="86" spans="2:32" x14ac:dyDescent="0.2">
      <c r="B86" s="6">
        <v>78</v>
      </c>
      <c r="C86" s="7"/>
      <c r="D86" s="42" t="str">
        <f t="shared" si="17"/>
        <v/>
      </c>
      <c r="E86" s="28"/>
      <c r="F86" s="28"/>
      <c r="G86" s="28"/>
      <c r="H86" s="28"/>
      <c r="I86" s="7" t="str">
        <f t="shared" si="18"/>
        <v/>
      </c>
      <c r="J86" s="7" t="str">
        <f t="shared" si="19"/>
        <v/>
      </c>
      <c r="K86" s="7" t="str">
        <f t="shared" si="20"/>
        <v/>
      </c>
      <c r="L86" s="7" t="str">
        <f t="shared" si="21"/>
        <v/>
      </c>
      <c r="M86" s="7" t="str">
        <f t="shared" si="22"/>
        <v/>
      </c>
      <c r="N86" s="7"/>
      <c r="O86" s="136" t="str">
        <f t="shared" si="23"/>
        <v/>
      </c>
      <c r="P86" s="38"/>
      <c r="Q86" s="38"/>
      <c r="R86" s="38"/>
      <c r="S86" s="45"/>
      <c r="T86" s="37" t="str">
        <f t="shared" si="26"/>
        <v/>
      </c>
      <c r="U86" s="39" t="str">
        <f t="shared" si="27"/>
        <v/>
      </c>
      <c r="V86" s="136" t="str">
        <f t="shared" si="24"/>
        <v/>
      </c>
      <c r="W86" s="37" t="str">
        <f t="shared" si="28"/>
        <v/>
      </c>
      <c r="X86" s="30" t="str">
        <f t="shared" si="29"/>
        <v/>
      </c>
      <c r="Y86" s="30"/>
      <c r="Z86" s="42" t="str">
        <f>IF($C86="","",VLOOKUP($C86,[0]!DATA1,28,FALSE))</f>
        <v/>
      </c>
      <c r="AA86" s="43" t="str">
        <f t="shared" si="25"/>
        <v/>
      </c>
      <c r="AB86" s="7"/>
      <c r="AC86" s="7"/>
      <c r="AD86" s="7"/>
      <c r="AE86" s="93"/>
      <c r="AF86" s="31"/>
    </row>
    <row r="87" spans="2:32" x14ac:dyDescent="0.2">
      <c r="B87" s="6">
        <v>79</v>
      </c>
      <c r="C87" s="7"/>
      <c r="D87" s="42" t="str">
        <f t="shared" si="17"/>
        <v/>
      </c>
      <c r="E87" s="28"/>
      <c r="F87" s="28"/>
      <c r="G87" s="28"/>
      <c r="H87" s="28"/>
      <c r="I87" s="7" t="str">
        <f t="shared" si="18"/>
        <v/>
      </c>
      <c r="J87" s="7" t="str">
        <f t="shared" si="19"/>
        <v/>
      </c>
      <c r="K87" s="7" t="str">
        <f t="shared" si="20"/>
        <v/>
      </c>
      <c r="L87" s="7" t="str">
        <f t="shared" si="21"/>
        <v/>
      </c>
      <c r="M87" s="7" t="str">
        <f t="shared" si="22"/>
        <v/>
      </c>
      <c r="N87" s="7"/>
      <c r="O87" s="136" t="str">
        <f t="shared" si="23"/>
        <v/>
      </c>
      <c r="P87" s="38"/>
      <c r="Q87" s="38"/>
      <c r="R87" s="38"/>
      <c r="S87" s="45"/>
      <c r="T87" s="37" t="str">
        <f t="shared" si="26"/>
        <v/>
      </c>
      <c r="U87" s="39" t="str">
        <f t="shared" si="27"/>
        <v/>
      </c>
      <c r="V87" s="136" t="str">
        <f t="shared" si="24"/>
        <v/>
      </c>
      <c r="W87" s="37" t="str">
        <f t="shared" si="28"/>
        <v/>
      </c>
      <c r="X87" s="30" t="str">
        <f t="shared" si="29"/>
        <v/>
      </c>
      <c r="Y87" s="30"/>
      <c r="Z87" s="42" t="str">
        <f>IF($C87="","",VLOOKUP($C87,[0]!DATA1,28,FALSE))</f>
        <v/>
      </c>
      <c r="AA87" s="43" t="str">
        <f t="shared" si="25"/>
        <v/>
      </c>
      <c r="AB87" s="7"/>
      <c r="AC87" s="7"/>
      <c r="AD87" s="7"/>
      <c r="AE87" s="93"/>
      <c r="AF87" s="31"/>
    </row>
    <row r="88" spans="2:32" x14ac:dyDescent="0.2">
      <c r="B88" s="6">
        <v>80</v>
      </c>
      <c r="C88" s="7"/>
      <c r="D88" s="42" t="str">
        <f t="shared" si="17"/>
        <v/>
      </c>
      <c r="E88" s="28"/>
      <c r="F88" s="28"/>
      <c r="G88" s="28"/>
      <c r="H88" s="28"/>
      <c r="I88" s="7" t="str">
        <f t="shared" si="18"/>
        <v/>
      </c>
      <c r="J88" s="7" t="str">
        <f t="shared" si="19"/>
        <v/>
      </c>
      <c r="K88" s="7" t="str">
        <f t="shared" si="20"/>
        <v/>
      </c>
      <c r="L88" s="7" t="str">
        <f t="shared" si="21"/>
        <v/>
      </c>
      <c r="M88" s="7" t="str">
        <f t="shared" si="22"/>
        <v/>
      </c>
      <c r="N88" s="7"/>
      <c r="O88" s="136" t="str">
        <f t="shared" si="23"/>
        <v/>
      </c>
      <c r="P88" s="38"/>
      <c r="Q88" s="38"/>
      <c r="R88" s="38"/>
      <c r="S88" s="45"/>
      <c r="T88" s="37" t="str">
        <f t="shared" si="26"/>
        <v/>
      </c>
      <c r="U88" s="39" t="str">
        <f t="shared" si="27"/>
        <v/>
      </c>
      <c r="V88" s="136" t="str">
        <f t="shared" si="24"/>
        <v/>
      </c>
      <c r="W88" s="37" t="str">
        <f t="shared" si="28"/>
        <v/>
      </c>
      <c r="X88" s="30" t="str">
        <f t="shared" si="29"/>
        <v/>
      </c>
      <c r="Y88" s="30"/>
      <c r="Z88" s="42" t="str">
        <f>IF($C88="","",VLOOKUP($C88,[0]!DATA1,28,FALSE))</f>
        <v/>
      </c>
      <c r="AA88" s="43" t="str">
        <f t="shared" si="25"/>
        <v/>
      </c>
      <c r="AB88" s="7"/>
      <c r="AC88" s="7"/>
      <c r="AD88" s="7"/>
      <c r="AE88" s="93"/>
      <c r="AF88" s="31"/>
    </row>
    <row r="89" spans="2:32" x14ac:dyDescent="0.2">
      <c r="B89" s="6">
        <v>81</v>
      </c>
      <c r="C89" s="7"/>
      <c r="D89" s="42" t="str">
        <f t="shared" si="17"/>
        <v/>
      </c>
      <c r="E89" s="28"/>
      <c r="F89" s="28"/>
      <c r="G89" s="28"/>
      <c r="H89" s="28"/>
      <c r="I89" s="7" t="str">
        <f t="shared" si="18"/>
        <v/>
      </c>
      <c r="J89" s="7" t="str">
        <f t="shared" si="19"/>
        <v/>
      </c>
      <c r="K89" s="7" t="str">
        <f t="shared" si="20"/>
        <v/>
      </c>
      <c r="L89" s="7" t="str">
        <f t="shared" si="21"/>
        <v/>
      </c>
      <c r="M89" s="7" t="str">
        <f t="shared" si="22"/>
        <v/>
      </c>
      <c r="N89" s="7"/>
      <c r="O89" s="136" t="str">
        <f t="shared" si="23"/>
        <v/>
      </c>
      <c r="P89" s="38"/>
      <c r="Q89" s="38"/>
      <c r="R89" s="38"/>
      <c r="S89" s="45"/>
      <c r="T89" s="37" t="str">
        <f t="shared" si="26"/>
        <v/>
      </c>
      <c r="U89" s="39" t="str">
        <f t="shared" si="27"/>
        <v/>
      </c>
      <c r="V89" s="136" t="str">
        <f t="shared" si="24"/>
        <v/>
      </c>
      <c r="W89" s="37" t="str">
        <f t="shared" si="28"/>
        <v/>
      </c>
      <c r="X89" s="30" t="str">
        <f t="shared" si="29"/>
        <v/>
      </c>
      <c r="Y89" s="30"/>
      <c r="Z89" s="42" t="str">
        <f>IF($C89="","",VLOOKUP($C89,[0]!DATA1,28,FALSE))</f>
        <v/>
      </c>
      <c r="AA89" s="43" t="str">
        <f t="shared" si="25"/>
        <v/>
      </c>
      <c r="AB89" s="7"/>
      <c r="AC89" s="7"/>
      <c r="AD89" s="7"/>
      <c r="AE89" s="93"/>
      <c r="AF89" s="31"/>
    </row>
    <row r="90" spans="2:32" x14ac:dyDescent="0.2">
      <c r="B90" s="6">
        <v>82</v>
      </c>
      <c r="C90" s="7"/>
      <c r="D90" s="42" t="str">
        <f t="shared" si="17"/>
        <v/>
      </c>
      <c r="E90" s="28"/>
      <c r="F90" s="28"/>
      <c r="G90" s="28"/>
      <c r="H90" s="28"/>
      <c r="I90" s="7" t="str">
        <f t="shared" si="18"/>
        <v/>
      </c>
      <c r="J90" s="7" t="str">
        <f t="shared" si="19"/>
        <v/>
      </c>
      <c r="K90" s="7" t="str">
        <f t="shared" si="20"/>
        <v/>
      </c>
      <c r="L90" s="7" t="str">
        <f t="shared" si="21"/>
        <v/>
      </c>
      <c r="M90" s="7" t="str">
        <f t="shared" si="22"/>
        <v/>
      </c>
      <c r="N90" s="7"/>
      <c r="O90" s="136" t="str">
        <f t="shared" si="23"/>
        <v/>
      </c>
      <c r="P90" s="38"/>
      <c r="Q90" s="38"/>
      <c r="R90" s="38"/>
      <c r="S90" s="45"/>
      <c r="T90" s="37" t="str">
        <f t="shared" si="26"/>
        <v/>
      </c>
      <c r="U90" s="39" t="str">
        <f t="shared" si="27"/>
        <v/>
      </c>
      <c r="V90" s="136" t="str">
        <f t="shared" si="24"/>
        <v/>
      </c>
      <c r="W90" s="37" t="str">
        <f t="shared" si="28"/>
        <v/>
      </c>
      <c r="X90" s="30" t="str">
        <f t="shared" si="29"/>
        <v/>
      </c>
      <c r="Y90" s="30"/>
      <c r="Z90" s="42" t="str">
        <f>IF($C90="","",VLOOKUP($C90,[0]!DATA1,28,FALSE))</f>
        <v/>
      </c>
      <c r="AA90" s="43" t="str">
        <f t="shared" si="25"/>
        <v/>
      </c>
      <c r="AB90" s="7"/>
      <c r="AC90" s="7"/>
      <c r="AD90" s="7"/>
      <c r="AE90" s="93"/>
      <c r="AF90" s="31"/>
    </row>
    <row r="91" spans="2:32" x14ac:dyDescent="0.2">
      <c r="B91" s="6">
        <v>83</v>
      </c>
      <c r="C91" s="7"/>
      <c r="D91" s="42" t="str">
        <f t="shared" si="17"/>
        <v/>
      </c>
      <c r="E91" s="28"/>
      <c r="F91" s="28"/>
      <c r="G91" s="28"/>
      <c r="H91" s="28"/>
      <c r="I91" s="7" t="str">
        <f t="shared" si="18"/>
        <v/>
      </c>
      <c r="J91" s="7" t="str">
        <f t="shared" si="19"/>
        <v/>
      </c>
      <c r="K91" s="7" t="str">
        <f t="shared" si="20"/>
        <v/>
      </c>
      <c r="L91" s="7" t="str">
        <f t="shared" si="21"/>
        <v/>
      </c>
      <c r="M91" s="7" t="str">
        <f t="shared" si="22"/>
        <v/>
      </c>
      <c r="N91" s="7"/>
      <c r="O91" s="136" t="str">
        <f t="shared" si="23"/>
        <v/>
      </c>
      <c r="P91" s="38"/>
      <c r="Q91" s="38"/>
      <c r="R91" s="38"/>
      <c r="S91" s="45"/>
      <c r="T91" s="37" t="str">
        <f t="shared" si="26"/>
        <v/>
      </c>
      <c r="U91" s="39" t="str">
        <f t="shared" si="27"/>
        <v/>
      </c>
      <c r="V91" s="136" t="str">
        <f t="shared" si="24"/>
        <v/>
      </c>
      <c r="W91" s="37" t="str">
        <f t="shared" si="28"/>
        <v/>
      </c>
      <c r="X91" s="30" t="str">
        <f t="shared" si="29"/>
        <v/>
      </c>
      <c r="Y91" s="30"/>
      <c r="Z91" s="42" t="str">
        <f>IF($C91="","",VLOOKUP($C91,[0]!DATA1,28,FALSE))</f>
        <v/>
      </c>
      <c r="AA91" s="43" t="str">
        <f t="shared" si="25"/>
        <v/>
      </c>
      <c r="AB91" s="7"/>
      <c r="AC91" s="7"/>
      <c r="AD91" s="7"/>
      <c r="AE91" s="93"/>
      <c r="AF91" s="31"/>
    </row>
    <row r="92" spans="2:32" x14ac:dyDescent="0.2">
      <c r="B92" s="6">
        <v>84</v>
      </c>
      <c r="C92" s="7"/>
      <c r="D92" s="42" t="str">
        <f t="shared" si="17"/>
        <v/>
      </c>
      <c r="E92" s="28"/>
      <c r="F92" s="28"/>
      <c r="G92" s="28"/>
      <c r="H92" s="28"/>
      <c r="I92" s="7" t="str">
        <f t="shared" si="18"/>
        <v/>
      </c>
      <c r="J92" s="7" t="str">
        <f t="shared" si="19"/>
        <v/>
      </c>
      <c r="K92" s="7" t="str">
        <f t="shared" si="20"/>
        <v/>
      </c>
      <c r="L92" s="7" t="str">
        <f t="shared" si="21"/>
        <v/>
      </c>
      <c r="M92" s="7" t="str">
        <f t="shared" si="22"/>
        <v/>
      </c>
      <c r="N92" s="7"/>
      <c r="O92" s="136" t="str">
        <f t="shared" si="23"/>
        <v/>
      </c>
      <c r="P92" s="38"/>
      <c r="Q92" s="38"/>
      <c r="R92" s="38"/>
      <c r="S92" s="45"/>
      <c r="T92" s="37" t="str">
        <f t="shared" si="26"/>
        <v/>
      </c>
      <c r="U92" s="39" t="str">
        <f t="shared" si="27"/>
        <v/>
      </c>
      <c r="V92" s="136" t="str">
        <f t="shared" si="24"/>
        <v/>
      </c>
      <c r="W92" s="37" t="str">
        <f t="shared" si="28"/>
        <v/>
      </c>
      <c r="X92" s="30" t="str">
        <f t="shared" si="29"/>
        <v/>
      </c>
      <c r="Y92" s="30"/>
      <c r="Z92" s="42" t="str">
        <f>IF($C92="","",VLOOKUP($C92,[0]!DATA1,28,FALSE))</f>
        <v/>
      </c>
      <c r="AA92" s="43" t="str">
        <f t="shared" si="25"/>
        <v/>
      </c>
      <c r="AB92" s="7"/>
      <c r="AC92" s="7"/>
      <c r="AD92" s="7"/>
      <c r="AE92" s="93"/>
      <c r="AF92" s="31"/>
    </row>
    <row r="93" spans="2:32" x14ac:dyDescent="0.2">
      <c r="B93" s="6">
        <v>85</v>
      </c>
      <c r="C93" s="7"/>
      <c r="D93" s="42" t="str">
        <f t="shared" si="17"/>
        <v/>
      </c>
      <c r="E93" s="28"/>
      <c r="F93" s="28"/>
      <c r="G93" s="28"/>
      <c r="H93" s="28"/>
      <c r="I93" s="7" t="str">
        <f t="shared" si="18"/>
        <v/>
      </c>
      <c r="J93" s="7" t="str">
        <f t="shared" si="19"/>
        <v/>
      </c>
      <c r="K93" s="7" t="str">
        <f t="shared" si="20"/>
        <v/>
      </c>
      <c r="L93" s="7" t="str">
        <f t="shared" si="21"/>
        <v/>
      </c>
      <c r="M93" s="7" t="str">
        <f t="shared" si="22"/>
        <v/>
      </c>
      <c r="N93" s="7"/>
      <c r="O93" s="136" t="str">
        <f t="shared" si="23"/>
        <v/>
      </c>
      <c r="P93" s="38"/>
      <c r="Q93" s="38"/>
      <c r="R93" s="38"/>
      <c r="S93" s="45"/>
      <c r="T93" s="37" t="str">
        <f t="shared" si="26"/>
        <v/>
      </c>
      <c r="U93" s="39" t="str">
        <f t="shared" si="27"/>
        <v/>
      </c>
      <c r="V93" s="136" t="str">
        <f t="shared" si="24"/>
        <v/>
      </c>
      <c r="W93" s="37" t="str">
        <f t="shared" si="28"/>
        <v/>
      </c>
      <c r="X93" s="30" t="str">
        <f t="shared" si="29"/>
        <v/>
      </c>
      <c r="Y93" s="30"/>
      <c r="Z93" s="42" t="str">
        <f>IF($C93="","",VLOOKUP($C93,[0]!DATA1,28,FALSE))</f>
        <v/>
      </c>
      <c r="AA93" s="43" t="str">
        <f t="shared" si="25"/>
        <v/>
      </c>
      <c r="AB93" s="7"/>
      <c r="AC93" s="7"/>
      <c r="AD93" s="7"/>
      <c r="AE93" s="93"/>
      <c r="AF93" s="31"/>
    </row>
    <row r="94" spans="2:32" x14ac:dyDescent="0.2">
      <c r="B94" s="6">
        <v>86</v>
      </c>
      <c r="C94" s="7"/>
      <c r="D94" s="42" t="str">
        <f t="shared" si="17"/>
        <v/>
      </c>
      <c r="E94" s="28"/>
      <c r="F94" s="28"/>
      <c r="G94" s="28"/>
      <c r="H94" s="28"/>
      <c r="I94" s="7" t="str">
        <f t="shared" si="18"/>
        <v/>
      </c>
      <c r="J94" s="7" t="str">
        <f t="shared" si="19"/>
        <v/>
      </c>
      <c r="K94" s="7" t="str">
        <f t="shared" si="20"/>
        <v/>
      </c>
      <c r="L94" s="7" t="str">
        <f t="shared" si="21"/>
        <v/>
      </c>
      <c r="M94" s="7" t="str">
        <f t="shared" si="22"/>
        <v/>
      </c>
      <c r="N94" s="7"/>
      <c r="O94" s="136" t="str">
        <f t="shared" si="23"/>
        <v/>
      </c>
      <c r="P94" s="38"/>
      <c r="Q94" s="38"/>
      <c r="R94" s="38"/>
      <c r="S94" s="45"/>
      <c r="T94" s="37" t="str">
        <f t="shared" si="26"/>
        <v/>
      </c>
      <c r="U94" s="39" t="str">
        <f t="shared" si="27"/>
        <v/>
      </c>
      <c r="V94" s="136" t="str">
        <f t="shared" si="24"/>
        <v/>
      </c>
      <c r="W94" s="37" t="str">
        <f t="shared" si="28"/>
        <v/>
      </c>
      <c r="X94" s="30" t="str">
        <f t="shared" si="29"/>
        <v/>
      </c>
      <c r="Y94" s="30"/>
      <c r="Z94" s="42" t="str">
        <f>IF($C94="","",VLOOKUP($C94,[0]!DATA1,28,FALSE))</f>
        <v/>
      </c>
      <c r="AA94" s="43" t="str">
        <f t="shared" si="25"/>
        <v/>
      </c>
      <c r="AB94" s="7"/>
      <c r="AC94" s="7"/>
      <c r="AD94" s="7"/>
      <c r="AE94" s="93"/>
      <c r="AF94" s="31"/>
    </row>
    <row r="95" spans="2:32" x14ac:dyDescent="0.2">
      <c r="B95" s="6">
        <v>87</v>
      </c>
      <c r="C95" s="7"/>
      <c r="D95" s="42" t="str">
        <f t="shared" si="17"/>
        <v/>
      </c>
      <c r="E95" s="28"/>
      <c r="F95" s="28"/>
      <c r="G95" s="28"/>
      <c r="H95" s="28"/>
      <c r="I95" s="7" t="str">
        <f t="shared" si="18"/>
        <v/>
      </c>
      <c r="J95" s="7" t="str">
        <f t="shared" si="19"/>
        <v/>
      </c>
      <c r="K95" s="7" t="str">
        <f t="shared" si="20"/>
        <v/>
      </c>
      <c r="L95" s="7" t="str">
        <f t="shared" si="21"/>
        <v/>
      </c>
      <c r="M95" s="7" t="str">
        <f t="shared" si="22"/>
        <v/>
      </c>
      <c r="N95" s="7"/>
      <c r="O95" s="136" t="str">
        <f t="shared" si="23"/>
        <v/>
      </c>
      <c r="P95" s="38"/>
      <c r="Q95" s="38"/>
      <c r="R95" s="38"/>
      <c r="S95" s="45"/>
      <c r="T95" s="37" t="str">
        <f t="shared" si="26"/>
        <v/>
      </c>
      <c r="U95" s="39" t="str">
        <f t="shared" si="27"/>
        <v/>
      </c>
      <c r="V95" s="136" t="str">
        <f t="shared" si="24"/>
        <v/>
      </c>
      <c r="W95" s="37" t="str">
        <f t="shared" si="28"/>
        <v/>
      </c>
      <c r="X95" s="30" t="str">
        <f t="shared" si="29"/>
        <v/>
      </c>
      <c r="Y95" s="30"/>
      <c r="Z95" s="42" t="str">
        <f>IF($C95="","",VLOOKUP($C95,[0]!DATA1,28,FALSE))</f>
        <v/>
      </c>
      <c r="AA95" s="43" t="str">
        <f t="shared" si="25"/>
        <v/>
      </c>
      <c r="AB95" s="7"/>
      <c r="AC95" s="7"/>
      <c r="AD95" s="7"/>
      <c r="AE95" s="93"/>
      <c r="AF95" s="31"/>
    </row>
    <row r="96" spans="2:32" x14ac:dyDescent="0.2">
      <c r="B96" s="6">
        <v>88</v>
      </c>
      <c r="C96" s="7"/>
      <c r="D96" s="42" t="str">
        <f t="shared" si="17"/>
        <v/>
      </c>
      <c r="E96" s="28"/>
      <c r="F96" s="28"/>
      <c r="G96" s="28"/>
      <c r="H96" s="28"/>
      <c r="I96" s="7" t="str">
        <f t="shared" si="18"/>
        <v/>
      </c>
      <c r="J96" s="7" t="str">
        <f t="shared" si="19"/>
        <v/>
      </c>
      <c r="K96" s="7" t="str">
        <f t="shared" si="20"/>
        <v/>
      </c>
      <c r="L96" s="7" t="str">
        <f t="shared" si="21"/>
        <v/>
      </c>
      <c r="M96" s="7" t="str">
        <f t="shared" si="22"/>
        <v/>
      </c>
      <c r="N96" s="7"/>
      <c r="O96" s="136" t="str">
        <f t="shared" si="23"/>
        <v/>
      </c>
      <c r="P96" s="38"/>
      <c r="Q96" s="38"/>
      <c r="R96" s="38"/>
      <c r="S96" s="45"/>
      <c r="T96" s="37" t="str">
        <f t="shared" si="26"/>
        <v/>
      </c>
      <c r="U96" s="39" t="str">
        <f t="shared" si="27"/>
        <v/>
      </c>
      <c r="V96" s="136" t="str">
        <f t="shared" si="24"/>
        <v/>
      </c>
      <c r="W96" s="37" t="str">
        <f t="shared" si="28"/>
        <v/>
      </c>
      <c r="X96" s="30" t="str">
        <f t="shared" si="29"/>
        <v/>
      </c>
      <c r="Y96" s="30"/>
      <c r="Z96" s="42" t="str">
        <f>IF($C96="","",VLOOKUP($C96,[0]!DATA1,28,FALSE))</f>
        <v/>
      </c>
      <c r="AA96" s="43" t="str">
        <f t="shared" si="25"/>
        <v/>
      </c>
      <c r="AB96" s="7"/>
      <c r="AC96" s="7"/>
      <c r="AD96" s="7"/>
      <c r="AE96" s="93"/>
      <c r="AF96" s="31"/>
    </row>
    <row r="97" spans="2:32" x14ac:dyDescent="0.2">
      <c r="B97" s="6">
        <v>89</v>
      </c>
      <c r="C97" s="7"/>
      <c r="D97" s="42" t="str">
        <f t="shared" si="17"/>
        <v/>
      </c>
      <c r="E97" s="28"/>
      <c r="F97" s="28"/>
      <c r="G97" s="28"/>
      <c r="H97" s="28"/>
      <c r="I97" s="7" t="str">
        <f t="shared" si="18"/>
        <v/>
      </c>
      <c r="J97" s="7" t="str">
        <f t="shared" si="19"/>
        <v/>
      </c>
      <c r="K97" s="7" t="str">
        <f t="shared" si="20"/>
        <v/>
      </c>
      <c r="L97" s="7" t="str">
        <f t="shared" si="21"/>
        <v/>
      </c>
      <c r="M97" s="7" t="str">
        <f t="shared" si="22"/>
        <v/>
      </c>
      <c r="N97" s="7"/>
      <c r="O97" s="136" t="str">
        <f t="shared" si="23"/>
        <v/>
      </c>
      <c r="P97" s="38"/>
      <c r="Q97" s="38"/>
      <c r="R97" s="38"/>
      <c r="S97" s="45"/>
      <c r="T97" s="37" t="str">
        <f t="shared" si="26"/>
        <v/>
      </c>
      <c r="U97" s="39" t="str">
        <f t="shared" si="27"/>
        <v/>
      </c>
      <c r="V97" s="136" t="str">
        <f t="shared" si="24"/>
        <v/>
      </c>
      <c r="W97" s="37" t="str">
        <f t="shared" si="28"/>
        <v/>
      </c>
      <c r="X97" s="30" t="str">
        <f t="shared" si="29"/>
        <v/>
      </c>
      <c r="Y97" s="30"/>
      <c r="Z97" s="42" t="str">
        <f>IF($C97="","",VLOOKUP($C97,[0]!DATA1,28,FALSE))</f>
        <v/>
      </c>
      <c r="AA97" s="43" t="str">
        <f t="shared" si="25"/>
        <v/>
      </c>
      <c r="AB97" s="7"/>
      <c r="AC97" s="7"/>
      <c r="AD97" s="7"/>
      <c r="AE97" s="93"/>
      <c r="AF97" s="31"/>
    </row>
    <row r="98" spans="2:32" x14ac:dyDescent="0.2">
      <c r="B98" s="6">
        <v>90</v>
      </c>
      <c r="C98" s="7"/>
      <c r="D98" s="42" t="str">
        <f t="shared" si="17"/>
        <v/>
      </c>
      <c r="E98" s="28"/>
      <c r="F98" s="28"/>
      <c r="G98" s="28"/>
      <c r="H98" s="28"/>
      <c r="I98" s="7" t="str">
        <f t="shared" si="18"/>
        <v/>
      </c>
      <c r="J98" s="7" t="str">
        <f t="shared" si="19"/>
        <v/>
      </c>
      <c r="K98" s="7" t="str">
        <f t="shared" si="20"/>
        <v/>
      </c>
      <c r="L98" s="7" t="str">
        <f t="shared" si="21"/>
        <v/>
      </c>
      <c r="M98" s="7" t="str">
        <f t="shared" si="22"/>
        <v/>
      </c>
      <c r="N98" s="7"/>
      <c r="O98" s="136" t="str">
        <f t="shared" si="23"/>
        <v/>
      </c>
      <c r="P98" s="38"/>
      <c r="Q98" s="38"/>
      <c r="R98" s="38"/>
      <c r="S98" s="45"/>
      <c r="T98" s="37" t="str">
        <f t="shared" si="26"/>
        <v/>
      </c>
      <c r="U98" s="39" t="str">
        <f t="shared" si="27"/>
        <v/>
      </c>
      <c r="V98" s="136" t="str">
        <f t="shared" si="24"/>
        <v/>
      </c>
      <c r="W98" s="37" t="str">
        <f t="shared" si="28"/>
        <v/>
      </c>
      <c r="X98" s="30" t="str">
        <f t="shared" si="29"/>
        <v/>
      </c>
      <c r="Y98" s="30"/>
      <c r="Z98" s="42" t="str">
        <f>IF($C98="","",VLOOKUP($C98,[0]!DATA1,28,FALSE))</f>
        <v/>
      </c>
      <c r="AA98" s="43" t="str">
        <f t="shared" si="25"/>
        <v/>
      </c>
      <c r="AB98" s="7"/>
      <c r="AC98" s="7"/>
      <c r="AD98" s="7"/>
      <c r="AE98" s="93"/>
      <c r="AF98" s="31"/>
    </row>
    <row r="99" spans="2:32" x14ac:dyDescent="0.2">
      <c r="B99" s="6">
        <v>91</v>
      </c>
      <c r="C99" s="7"/>
      <c r="D99" s="42" t="str">
        <f t="shared" si="17"/>
        <v/>
      </c>
      <c r="E99" s="28"/>
      <c r="F99" s="28"/>
      <c r="G99" s="28"/>
      <c r="H99" s="28"/>
      <c r="I99" s="7" t="str">
        <f t="shared" si="18"/>
        <v/>
      </c>
      <c r="J99" s="7" t="str">
        <f t="shared" si="19"/>
        <v/>
      </c>
      <c r="K99" s="7" t="str">
        <f t="shared" si="20"/>
        <v/>
      </c>
      <c r="L99" s="7" t="str">
        <f t="shared" si="21"/>
        <v/>
      </c>
      <c r="M99" s="7" t="str">
        <f t="shared" si="22"/>
        <v/>
      </c>
      <c r="N99" s="7"/>
      <c r="O99" s="136" t="str">
        <f t="shared" si="23"/>
        <v/>
      </c>
      <c r="P99" s="38"/>
      <c r="Q99" s="38"/>
      <c r="R99" s="38"/>
      <c r="S99" s="45"/>
      <c r="T99" s="37" t="str">
        <f t="shared" si="26"/>
        <v/>
      </c>
      <c r="U99" s="39" t="str">
        <f t="shared" si="27"/>
        <v/>
      </c>
      <c r="V99" s="136" t="str">
        <f t="shared" si="24"/>
        <v/>
      </c>
      <c r="W99" s="37" t="str">
        <f t="shared" si="28"/>
        <v/>
      </c>
      <c r="X99" s="30" t="str">
        <f t="shared" si="29"/>
        <v/>
      </c>
      <c r="Y99" s="30"/>
      <c r="Z99" s="42" t="str">
        <f>IF($C99="","",VLOOKUP($C99,[0]!DATA1,28,FALSE))</f>
        <v/>
      </c>
      <c r="AA99" s="43" t="str">
        <f t="shared" si="25"/>
        <v/>
      </c>
      <c r="AB99" s="7"/>
      <c r="AC99" s="7"/>
      <c r="AD99" s="7"/>
      <c r="AE99" s="93"/>
      <c r="AF99" s="31"/>
    </row>
    <row r="100" spans="2:32" x14ac:dyDescent="0.2">
      <c r="B100" s="6">
        <v>92</v>
      </c>
      <c r="C100" s="7"/>
      <c r="D100" s="42" t="str">
        <f t="shared" si="17"/>
        <v/>
      </c>
      <c r="E100" s="28"/>
      <c r="F100" s="28"/>
      <c r="G100" s="28"/>
      <c r="H100" s="28"/>
      <c r="I100" s="7" t="str">
        <f t="shared" si="18"/>
        <v/>
      </c>
      <c r="J100" s="7" t="str">
        <f t="shared" si="19"/>
        <v/>
      </c>
      <c r="K100" s="7" t="str">
        <f t="shared" si="20"/>
        <v/>
      </c>
      <c r="L100" s="7" t="str">
        <f t="shared" si="21"/>
        <v/>
      </c>
      <c r="M100" s="7" t="str">
        <f t="shared" si="22"/>
        <v/>
      </c>
      <c r="N100" s="7"/>
      <c r="O100" s="136" t="str">
        <f t="shared" si="23"/>
        <v/>
      </c>
      <c r="P100" s="38"/>
      <c r="Q100" s="38"/>
      <c r="R100" s="38"/>
      <c r="S100" s="45"/>
      <c r="T100" s="37" t="str">
        <f t="shared" si="26"/>
        <v/>
      </c>
      <c r="U100" s="39" t="str">
        <f t="shared" si="27"/>
        <v/>
      </c>
      <c r="V100" s="136" t="str">
        <f t="shared" si="24"/>
        <v/>
      </c>
      <c r="W100" s="37" t="str">
        <f t="shared" si="28"/>
        <v/>
      </c>
      <c r="X100" s="30" t="str">
        <f t="shared" si="29"/>
        <v/>
      </c>
      <c r="Y100" s="30"/>
      <c r="Z100" s="42" t="str">
        <f>IF($C100="","",VLOOKUP($C100,[0]!DATA1,28,FALSE))</f>
        <v/>
      </c>
      <c r="AA100" s="43" t="str">
        <f t="shared" si="25"/>
        <v/>
      </c>
      <c r="AB100" s="7"/>
      <c r="AC100" s="7"/>
      <c r="AD100" s="7"/>
      <c r="AE100" s="93"/>
      <c r="AF100" s="31"/>
    </row>
    <row r="101" spans="2:32" x14ac:dyDescent="0.2">
      <c r="B101" s="6">
        <v>93</v>
      </c>
      <c r="C101" s="7"/>
      <c r="D101" s="42" t="str">
        <f t="shared" si="17"/>
        <v/>
      </c>
      <c r="E101" s="28"/>
      <c r="F101" s="28"/>
      <c r="G101" s="28"/>
      <c r="H101" s="28"/>
      <c r="I101" s="7" t="str">
        <f t="shared" si="18"/>
        <v/>
      </c>
      <c r="J101" s="7" t="str">
        <f t="shared" si="19"/>
        <v/>
      </c>
      <c r="K101" s="7" t="str">
        <f t="shared" si="20"/>
        <v/>
      </c>
      <c r="L101" s="7" t="str">
        <f t="shared" si="21"/>
        <v/>
      </c>
      <c r="M101" s="7" t="str">
        <f t="shared" si="22"/>
        <v/>
      </c>
      <c r="N101" s="7"/>
      <c r="O101" s="136" t="str">
        <f t="shared" si="23"/>
        <v/>
      </c>
      <c r="P101" s="38"/>
      <c r="Q101" s="38"/>
      <c r="R101" s="38"/>
      <c r="S101" s="45"/>
      <c r="T101" s="37" t="str">
        <f t="shared" si="26"/>
        <v/>
      </c>
      <c r="U101" s="39" t="str">
        <f t="shared" si="27"/>
        <v/>
      </c>
      <c r="V101" s="136" t="str">
        <f t="shared" si="24"/>
        <v/>
      </c>
      <c r="W101" s="37" t="str">
        <f t="shared" si="28"/>
        <v/>
      </c>
      <c r="X101" s="30" t="str">
        <f t="shared" si="29"/>
        <v/>
      </c>
      <c r="Y101" s="30"/>
      <c r="Z101" s="42" t="str">
        <f>IF($C101="","",VLOOKUP($C101,[0]!DATA1,28,FALSE))</f>
        <v/>
      </c>
      <c r="AA101" s="43" t="str">
        <f t="shared" si="25"/>
        <v/>
      </c>
      <c r="AB101" s="7"/>
      <c r="AC101" s="7"/>
      <c r="AD101" s="7"/>
      <c r="AE101" s="93"/>
      <c r="AF101" s="31"/>
    </row>
    <row r="102" spans="2:32" x14ac:dyDescent="0.2">
      <c r="B102" s="6">
        <v>94</v>
      </c>
      <c r="C102" s="7"/>
      <c r="D102" s="42" t="str">
        <f t="shared" si="17"/>
        <v/>
      </c>
      <c r="E102" s="28"/>
      <c r="F102" s="28"/>
      <c r="G102" s="28"/>
      <c r="H102" s="28"/>
      <c r="I102" s="7" t="str">
        <f t="shared" si="18"/>
        <v/>
      </c>
      <c r="J102" s="7" t="str">
        <f t="shared" si="19"/>
        <v/>
      </c>
      <c r="K102" s="7" t="str">
        <f t="shared" si="20"/>
        <v/>
      </c>
      <c r="L102" s="7" t="str">
        <f t="shared" si="21"/>
        <v/>
      </c>
      <c r="M102" s="7" t="str">
        <f t="shared" si="22"/>
        <v/>
      </c>
      <c r="N102" s="7"/>
      <c r="O102" s="136" t="str">
        <f t="shared" si="23"/>
        <v/>
      </c>
      <c r="P102" s="38"/>
      <c r="Q102" s="38"/>
      <c r="R102" s="38"/>
      <c r="S102" s="45"/>
      <c r="T102" s="37" t="str">
        <f t="shared" si="26"/>
        <v/>
      </c>
      <c r="U102" s="39" t="str">
        <f t="shared" si="27"/>
        <v/>
      </c>
      <c r="V102" s="136" t="str">
        <f t="shared" si="24"/>
        <v/>
      </c>
      <c r="W102" s="37" t="str">
        <f t="shared" si="28"/>
        <v/>
      </c>
      <c r="X102" s="30" t="str">
        <f t="shared" si="29"/>
        <v/>
      </c>
      <c r="Y102" s="30"/>
      <c r="Z102" s="42" t="str">
        <f>IF($C102="","",VLOOKUP($C102,[0]!DATA1,28,FALSE))</f>
        <v/>
      </c>
      <c r="AA102" s="43" t="str">
        <f t="shared" si="25"/>
        <v/>
      </c>
      <c r="AB102" s="7"/>
      <c r="AC102" s="7"/>
      <c r="AD102" s="7"/>
      <c r="AE102" s="93"/>
      <c r="AF102" s="31"/>
    </row>
    <row r="103" spans="2:32" x14ac:dyDescent="0.2">
      <c r="B103" s="6">
        <v>95</v>
      </c>
      <c r="C103" s="7"/>
      <c r="D103" s="42" t="str">
        <f t="shared" si="17"/>
        <v/>
      </c>
      <c r="E103" s="28"/>
      <c r="F103" s="28"/>
      <c r="G103" s="28"/>
      <c r="H103" s="28"/>
      <c r="I103" s="7" t="str">
        <f t="shared" si="18"/>
        <v/>
      </c>
      <c r="J103" s="7" t="str">
        <f t="shared" si="19"/>
        <v/>
      </c>
      <c r="K103" s="7" t="str">
        <f t="shared" si="20"/>
        <v/>
      </c>
      <c r="L103" s="7" t="str">
        <f t="shared" si="21"/>
        <v/>
      </c>
      <c r="M103" s="7" t="str">
        <f t="shared" si="22"/>
        <v/>
      </c>
      <c r="N103" s="7"/>
      <c r="O103" s="136" t="str">
        <f t="shared" si="23"/>
        <v/>
      </c>
      <c r="P103" s="38"/>
      <c r="Q103" s="38"/>
      <c r="R103" s="38"/>
      <c r="S103" s="45"/>
      <c r="T103" s="37" t="str">
        <f t="shared" si="26"/>
        <v/>
      </c>
      <c r="U103" s="39" t="str">
        <f t="shared" si="27"/>
        <v/>
      </c>
      <c r="V103" s="136" t="str">
        <f t="shared" si="24"/>
        <v/>
      </c>
      <c r="W103" s="37" t="str">
        <f t="shared" si="28"/>
        <v/>
      </c>
      <c r="X103" s="30" t="str">
        <f t="shared" si="29"/>
        <v/>
      </c>
      <c r="Y103" s="30"/>
      <c r="Z103" s="42" t="str">
        <f>IF($C103="","",VLOOKUP($C103,[0]!DATA1,28,FALSE))</f>
        <v/>
      </c>
      <c r="AA103" s="43" t="str">
        <f t="shared" si="25"/>
        <v/>
      </c>
      <c r="AB103" s="7"/>
      <c r="AC103" s="7"/>
      <c r="AD103" s="7"/>
      <c r="AE103" s="93"/>
      <c r="AF103" s="31"/>
    </row>
    <row r="104" spans="2:32" x14ac:dyDescent="0.2">
      <c r="B104" s="6">
        <v>96</v>
      </c>
      <c r="C104" s="7"/>
      <c r="D104" s="42" t="str">
        <f t="shared" si="17"/>
        <v/>
      </c>
      <c r="E104" s="28"/>
      <c r="F104" s="28"/>
      <c r="G104" s="28"/>
      <c r="H104" s="28"/>
      <c r="I104" s="7" t="str">
        <f t="shared" si="18"/>
        <v/>
      </c>
      <c r="J104" s="7" t="str">
        <f t="shared" si="19"/>
        <v/>
      </c>
      <c r="K104" s="7" t="str">
        <f t="shared" si="20"/>
        <v/>
      </c>
      <c r="L104" s="7" t="str">
        <f t="shared" si="21"/>
        <v/>
      </c>
      <c r="M104" s="7" t="str">
        <f t="shared" si="22"/>
        <v/>
      </c>
      <c r="N104" s="7"/>
      <c r="O104" s="136" t="str">
        <f t="shared" si="23"/>
        <v/>
      </c>
      <c r="P104" s="38"/>
      <c r="Q104" s="38"/>
      <c r="R104" s="38"/>
      <c r="S104" s="45"/>
      <c r="T104" s="37" t="str">
        <f t="shared" si="26"/>
        <v/>
      </c>
      <c r="U104" s="39" t="str">
        <f t="shared" si="27"/>
        <v/>
      </c>
      <c r="V104" s="136" t="str">
        <f t="shared" si="24"/>
        <v/>
      </c>
      <c r="W104" s="37" t="str">
        <f t="shared" si="28"/>
        <v/>
      </c>
      <c r="X104" s="30" t="str">
        <f t="shared" si="29"/>
        <v/>
      </c>
      <c r="Y104" s="30"/>
      <c r="Z104" s="42" t="str">
        <f>IF($C104="","",VLOOKUP($C104,[0]!DATA1,28,FALSE))</f>
        <v/>
      </c>
      <c r="AA104" s="43" t="str">
        <f t="shared" si="25"/>
        <v/>
      </c>
      <c r="AB104" s="7"/>
      <c r="AC104" s="7"/>
      <c r="AD104" s="7"/>
      <c r="AE104" s="93"/>
      <c r="AF104" s="31"/>
    </row>
    <row r="105" spans="2:32" x14ac:dyDescent="0.2">
      <c r="B105" s="6">
        <v>97</v>
      </c>
      <c r="C105" s="7"/>
      <c r="D105" s="42" t="str">
        <f t="shared" si="17"/>
        <v/>
      </c>
      <c r="E105" s="28"/>
      <c r="F105" s="28"/>
      <c r="G105" s="28"/>
      <c r="H105" s="28"/>
      <c r="I105" s="7" t="str">
        <f t="shared" si="18"/>
        <v/>
      </c>
      <c r="J105" s="7" t="str">
        <f t="shared" si="19"/>
        <v/>
      </c>
      <c r="K105" s="7" t="str">
        <f t="shared" si="20"/>
        <v/>
      </c>
      <c r="L105" s="7" t="str">
        <f t="shared" si="21"/>
        <v/>
      </c>
      <c r="M105" s="7" t="str">
        <f t="shared" si="22"/>
        <v/>
      </c>
      <c r="N105" s="7"/>
      <c r="O105" s="136" t="str">
        <f t="shared" si="23"/>
        <v/>
      </c>
      <c r="P105" s="38"/>
      <c r="Q105" s="38"/>
      <c r="R105" s="38"/>
      <c r="S105" s="45"/>
      <c r="T105" s="37" t="str">
        <f t="shared" si="26"/>
        <v/>
      </c>
      <c r="U105" s="39" t="str">
        <f t="shared" si="27"/>
        <v/>
      </c>
      <c r="V105" s="136" t="str">
        <f t="shared" si="24"/>
        <v/>
      </c>
      <c r="W105" s="37" t="str">
        <f t="shared" si="28"/>
        <v/>
      </c>
      <c r="X105" s="30" t="str">
        <f t="shared" si="29"/>
        <v/>
      </c>
      <c r="Y105" s="30"/>
      <c r="Z105" s="42" t="str">
        <f>IF($C105="","",VLOOKUP($C105,[0]!DATA1,28,FALSE))</f>
        <v/>
      </c>
      <c r="AA105" s="43" t="str">
        <f t="shared" si="25"/>
        <v/>
      </c>
      <c r="AB105" s="7"/>
      <c r="AC105" s="7"/>
      <c r="AD105" s="7"/>
      <c r="AE105" s="93"/>
      <c r="AF105" s="31"/>
    </row>
    <row r="106" spans="2:32" x14ac:dyDescent="0.2">
      <c r="B106" s="6">
        <v>98</v>
      </c>
      <c r="C106" s="7"/>
      <c r="D106" s="42" t="str">
        <f t="shared" si="17"/>
        <v/>
      </c>
      <c r="E106" s="28"/>
      <c r="F106" s="28"/>
      <c r="G106" s="28"/>
      <c r="H106" s="28"/>
      <c r="I106" s="7" t="str">
        <f t="shared" si="18"/>
        <v/>
      </c>
      <c r="J106" s="7" t="str">
        <f t="shared" si="19"/>
        <v/>
      </c>
      <c r="K106" s="7" t="str">
        <f t="shared" si="20"/>
        <v/>
      </c>
      <c r="L106" s="7" t="str">
        <f t="shared" si="21"/>
        <v/>
      </c>
      <c r="M106" s="7" t="str">
        <f t="shared" si="22"/>
        <v/>
      </c>
      <c r="N106" s="7"/>
      <c r="O106" s="136" t="str">
        <f t="shared" si="23"/>
        <v/>
      </c>
      <c r="P106" s="38"/>
      <c r="Q106" s="38"/>
      <c r="R106" s="38"/>
      <c r="S106" s="45"/>
      <c r="T106" s="37" t="str">
        <f t="shared" si="26"/>
        <v/>
      </c>
      <c r="U106" s="39" t="str">
        <f t="shared" si="27"/>
        <v/>
      </c>
      <c r="V106" s="136" t="str">
        <f t="shared" si="24"/>
        <v/>
      </c>
      <c r="W106" s="37" t="str">
        <f t="shared" si="28"/>
        <v/>
      </c>
      <c r="X106" s="30" t="str">
        <f t="shared" si="29"/>
        <v/>
      </c>
      <c r="Y106" s="30"/>
      <c r="Z106" s="42" t="str">
        <f>IF($C106="","",VLOOKUP($C106,[0]!DATA1,28,FALSE))</f>
        <v/>
      </c>
      <c r="AA106" s="43" t="str">
        <f t="shared" si="25"/>
        <v/>
      </c>
      <c r="AB106" s="7"/>
      <c r="AC106" s="7"/>
      <c r="AD106" s="7"/>
      <c r="AE106" s="93"/>
      <c r="AF106" s="31"/>
    </row>
    <row r="107" spans="2:32" x14ac:dyDescent="0.2">
      <c r="B107" s="6">
        <v>99</v>
      </c>
      <c r="C107" s="7"/>
      <c r="D107" s="42" t="str">
        <f t="shared" si="17"/>
        <v/>
      </c>
      <c r="E107" s="28"/>
      <c r="F107" s="28"/>
      <c r="G107" s="28"/>
      <c r="H107" s="28"/>
      <c r="I107" s="7" t="str">
        <f t="shared" si="18"/>
        <v/>
      </c>
      <c r="J107" s="7" t="str">
        <f t="shared" si="19"/>
        <v/>
      </c>
      <c r="K107" s="7" t="str">
        <f t="shared" si="20"/>
        <v/>
      </c>
      <c r="L107" s="7" t="str">
        <f t="shared" si="21"/>
        <v/>
      </c>
      <c r="M107" s="7" t="str">
        <f t="shared" si="22"/>
        <v/>
      </c>
      <c r="N107" s="7"/>
      <c r="O107" s="136" t="str">
        <f t="shared" si="23"/>
        <v/>
      </c>
      <c r="P107" s="38"/>
      <c r="Q107" s="38"/>
      <c r="R107" s="38"/>
      <c r="S107" s="45"/>
      <c r="T107" s="37" t="str">
        <f t="shared" si="26"/>
        <v/>
      </c>
      <c r="U107" s="39" t="str">
        <f t="shared" si="27"/>
        <v/>
      </c>
      <c r="V107" s="136" t="str">
        <f t="shared" si="24"/>
        <v/>
      </c>
      <c r="W107" s="37" t="str">
        <f t="shared" si="28"/>
        <v/>
      </c>
      <c r="X107" s="30" t="str">
        <f t="shared" si="29"/>
        <v/>
      </c>
      <c r="Y107" s="30"/>
      <c r="Z107" s="42" t="str">
        <f>IF($C107="","",VLOOKUP($C107,[0]!DATA1,28,FALSE))</f>
        <v/>
      </c>
      <c r="AA107" s="43" t="str">
        <f t="shared" si="25"/>
        <v/>
      </c>
      <c r="AB107" s="7"/>
      <c r="AC107" s="7"/>
      <c r="AD107" s="7"/>
      <c r="AE107" s="93"/>
      <c r="AF107" s="31"/>
    </row>
    <row r="108" spans="2:32" x14ac:dyDescent="0.2">
      <c r="B108" s="6">
        <v>100</v>
      </c>
      <c r="C108" s="7"/>
      <c r="D108" s="42" t="str">
        <f t="shared" si="17"/>
        <v/>
      </c>
      <c r="E108" s="28"/>
      <c r="F108" s="28"/>
      <c r="G108" s="28"/>
      <c r="H108" s="28"/>
      <c r="I108" s="7" t="str">
        <f t="shared" si="18"/>
        <v/>
      </c>
      <c r="J108" s="7" t="str">
        <f t="shared" si="19"/>
        <v/>
      </c>
      <c r="K108" s="7" t="str">
        <f t="shared" si="20"/>
        <v/>
      </c>
      <c r="L108" s="7" t="str">
        <f t="shared" si="21"/>
        <v/>
      </c>
      <c r="M108" s="7" t="str">
        <f t="shared" si="22"/>
        <v/>
      </c>
      <c r="N108" s="7"/>
      <c r="O108" s="136" t="str">
        <f t="shared" si="23"/>
        <v/>
      </c>
      <c r="P108" s="38"/>
      <c r="Q108" s="38"/>
      <c r="R108" s="38"/>
      <c r="S108" s="45"/>
      <c r="T108" s="37" t="str">
        <f t="shared" si="26"/>
        <v/>
      </c>
      <c r="U108" s="39" t="str">
        <f t="shared" si="27"/>
        <v/>
      </c>
      <c r="V108" s="136" t="str">
        <f t="shared" si="24"/>
        <v/>
      </c>
      <c r="W108" s="37" t="str">
        <f t="shared" si="28"/>
        <v/>
      </c>
      <c r="X108" s="30" t="str">
        <f t="shared" si="29"/>
        <v/>
      </c>
      <c r="Y108" s="30"/>
      <c r="Z108" s="42" t="str">
        <f>IF($C108="","",VLOOKUP($C108,[0]!DATA1,28,FALSE))</f>
        <v/>
      </c>
      <c r="AA108" s="43" t="str">
        <f t="shared" si="25"/>
        <v/>
      </c>
      <c r="AB108" s="7"/>
      <c r="AC108" s="7"/>
      <c r="AD108" s="7"/>
      <c r="AE108" s="93"/>
      <c r="AF108" s="31"/>
    </row>
    <row r="109" spans="2:32" x14ac:dyDescent="0.2">
      <c r="B109" s="6">
        <v>101</v>
      </c>
      <c r="C109" s="7"/>
      <c r="D109" s="42" t="str">
        <f t="shared" si="17"/>
        <v/>
      </c>
      <c r="E109" s="28"/>
      <c r="F109" s="28"/>
      <c r="G109" s="28"/>
      <c r="H109" s="28"/>
      <c r="I109" s="7" t="str">
        <f t="shared" si="18"/>
        <v/>
      </c>
      <c r="J109" s="7" t="str">
        <f t="shared" si="19"/>
        <v/>
      </c>
      <c r="K109" s="7" t="str">
        <f t="shared" si="20"/>
        <v/>
      </c>
      <c r="L109" s="7" t="str">
        <f t="shared" si="21"/>
        <v/>
      </c>
      <c r="M109" s="7" t="str">
        <f t="shared" si="22"/>
        <v/>
      </c>
      <c r="N109" s="7"/>
      <c r="O109" s="136" t="str">
        <f t="shared" si="23"/>
        <v/>
      </c>
      <c r="P109" s="38"/>
      <c r="Q109" s="38"/>
      <c r="R109" s="38"/>
      <c r="S109" s="45"/>
      <c r="T109" s="37" t="str">
        <f t="shared" si="26"/>
        <v/>
      </c>
      <c r="U109" s="39" t="str">
        <f t="shared" si="27"/>
        <v/>
      </c>
      <c r="V109" s="136" t="str">
        <f t="shared" si="24"/>
        <v/>
      </c>
      <c r="W109" s="37" t="str">
        <f t="shared" si="28"/>
        <v/>
      </c>
      <c r="X109" s="30" t="str">
        <f t="shared" si="29"/>
        <v/>
      </c>
      <c r="Y109" s="30"/>
      <c r="Z109" s="42" t="str">
        <f>IF($C109="","",VLOOKUP($C109,[0]!DATA1,28,FALSE))</f>
        <v/>
      </c>
      <c r="AA109" s="43" t="str">
        <f t="shared" si="25"/>
        <v/>
      </c>
      <c r="AB109" s="7"/>
      <c r="AC109" s="7"/>
      <c r="AD109" s="7"/>
      <c r="AE109" s="93"/>
      <c r="AF109" s="31"/>
    </row>
    <row r="110" spans="2:32" x14ac:dyDescent="0.2">
      <c r="B110" s="6">
        <v>102</v>
      </c>
      <c r="C110" s="7"/>
      <c r="D110" s="42" t="str">
        <f t="shared" si="17"/>
        <v/>
      </c>
      <c r="E110" s="28"/>
      <c r="F110" s="28"/>
      <c r="G110" s="28"/>
      <c r="H110" s="28"/>
      <c r="I110" s="7" t="str">
        <f t="shared" si="18"/>
        <v/>
      </c>
      <c r="J110" s="7" t="str">
        <f t="shared" si="19"/>
        <v/>
      </c>
      <c r="K110" s="7" t="str">
        <f t="shared" si="20"/>
        <v/>
      </c>
      <c r="L110" s="7" t="str">
        <f t="shared" si="21"/>
        <v/>
      </c>
      <c r="M110" s="7" t="str">
        <f t="shared" si="22"/>
        <v/>
      </c>
      <c r="N110" s="7"/>
      <c r="O110" s="136" t="str">
        <f t="shared" si="23"/>
        <v/>
      </c>
      <c r="P110" s="38"/>
      <c r="Q110" s="38"/>
      <c r="R110" s="38"/>
      <c r="S110" s="45"/>
      <c r="T110" s="37" t="str">
        <f t="shared" si="26"/>
        <v/>
      </c>
      <c r="U110" s="39" t="str">
        <f t="shared" si="27"/>
        <v/>
      </c>
      <c r="V110" s="136" t="str">
        <f t="shared" si="24"/>
        <v/>
      </c>
      <c r="W110" s="37" t="str">
        <f t="shared" si="28"/>
        <v/>
      </c>
      <c r="X110" s="30" t="str">
        <f t="shared" si="29"/>
        <v/>
      </c>
      <c r="Y110" s="30"/>
      <c r="Z110" s="42" t="str">
        <f>IF($C110="","",VLOOKUP($C110,[0]!DATA1,28,FALSE))</f>
        <v/>
      </c>
      <c r="AA110" s="43" t="str">
        <f t="shared" si="25"/>
        <v/>
      </c>
      <c r="AB110" s="7"/>
      <c r="AC110" s="7"/>
      <c r="AD110" s="7"/>
      <c r="AE110" s="93"/>
      <c r="AF110" s="31"/>
    </row>
    <row r="111" spans="2:32" x14ac:dyDescent="0.2">
      <c r="B111" s="6">
        <v>103</v>
      </c>
      <c r="C111" s="7"/>
      <c r="D111" s="42" t="str">
        <f t="shared" si="17"/>
        <v/>
      </c>
      <c r="E111" s="28"/>
      <c r="F111" s="28"/>
      <c r="G111" s="28"/>
      <c r="H111" s="28"/>
      <c r="I111" s="7" t="str">
        <f t="shared" si="18"/>
        <v/>
      </c>
      <c r="J111" s="7" t="str">
        <f t="shared" si="19"/>
        <v/>
      </c>
      <c r="K111" s="7" t="str">
        <f t="shared" si="20"/>
        <v/>
      </c>
      <c r="L111" s="7" t="str">
        <f t="shared" si="21"/>
        <v/>
      </c>
      <c r="M111" s="7" t="str">
        <f t="shared" si="22"/>
        <v/>
      </c>
      <c r="N111" s="7"/>
      <c r="O111" s="136" t="str">
        <f t="shared" si="23"/>
        <v/>
      </c>
      <c r="P111" s="38"/>
      <c r="Q111" s="38"/>
      <c r="R111" s="38"/>
      <c r="S111" s="45"/>
      <c r="T111" s="37" t="str">
        <f t="shared" si="26"/>
        <v/>
      </c>
      <c r="U111" s="39" t="str">
        <f t="shared" si="27"/>
        <v/>
      </c>
      <c r="V111" s="136" t="str">
        <f t="shared" si="24"/>
        <v/>
      </c>
      <c r="W111" s="37" t="str">
        <f t="shared" si="28"/>
        <v/>
      </c>
      <c r="X111" s="30" t="str">
        <f t="shared" si="29"/>
        <v/>
      </c>
      <c r="Y111" s="30"/>
      <c r="Z111" s="42" t="str">
        <f>IF($C111="","",VLOOKUP($C111,[0]!DATA1,28,FALSE))</f>
        <v/>
      </c>
      <c r="AA111" s="43" t="str">
        <f t="shared" si="25"/>
        <v/>
      </c>
      <c r="AB111" s="7"/>
      <c r="AC111" s="7"/>
      <c r="AD111" s="7"/>
      <c r="AE111" s="93"/>
      <c r="AF111" s="31"/>
    </row>
    <row r="112" spans="2:32" x14ac:dyDescent="0.2">
      <c r="B112" s="6">
        <v>104</v>
      </c>
      <c r="C112" s="7"/>
      <c r="D112" s="42" t="str">
        <f t="shared" si="17"/>
        <v/>
      </c>
      <c r="E112" s="28"/>
      <c r="F112" s="28"/>
      <c r="G112" s="28"/>
      <c r="H112" s="28"/>
      <c r="I112" s="7" t="str">
        <f t="shared" si="18"/>
        <v/>
      </c>
      <c r="J112" s="7" t="str">
        <f t="shared" si="19"/>
        <v/>
      </c>
      <c r="K112" s="7" t="str">
        <f t="shared" si="20"/>
        <v/>
      </c>
      <c r="L112" s="7" t="str">
        <f t="shared" si="21"/>
        <v/>
      </c>
      <c r="M112" s="7" t="str">
        <f t="shared" si="22"/>
        <v/>
      </c>
      <c r="N112" s="7"/>
      <c r="O112" s="136" t="str">
        <f t="shared" si="23"/>
        <v/>
      </c>
      <c r="P112" s="38"/>
      <c r="Q112" s="38"/>
      <c r="R112" s="38"/>
      <c r="S112" s="45"/>
      <c r="T112" s="37" t="str">
        <f t="shared" si="26"/>
        <v/>
      </c>
      <c r="U112" s="39" t="str">
        <f t="shared" si="27"/>
        <v/>
      </c>
      <c r="V112" s="136" t="str">
        <f t="shared" si="24"/>
        <v/>
      </c>
      <c r="W112" s="37" t="str">
        <f t="shared" si="28"/>
        <v/>
      </c>
      <c r="X112" s="30" t="str">
        <f t="shared" si="29"/>
        <v/>
      </c>
      <c r="Y112" s="30"/>
      <c r="Z112" s="42" t="str">
        <f>IF($C112="","",VLOOKUP($C112,[0]!DATA1,28,FALSE))</f>
        <v/>
      </c>
      <c r="AA112" s="43" t="str">
        <f t="shared" si="25"/>
        <v/>
      </c>
      <c r="AB112" s="7"/>
      <c r="AC112" s="7"/>
      <c r="AD112" s="7"/>
      <c r="AE112" s="93"/>
      <c r="AF112" s="31"/>
    </row>
    <row r="113" spans="2:32" x14ac:dyDescent="0.2">
      <c r="B113" s="6">
        <v>105</v>
      </c>
      <c r="C113" s="7"/>
      <c r="D113" s="42" t="str">
        <f t="shared" si="17"/>
        <v/>
      </c>
      <c r="E113" s="28"/>
      <c r="F113" s="28"/>
      <c r="G113" s="28"/>
      <c r="H113" s="28"/>
      <c r="I113" s="7" t="str">
        <f t="shared" si="18"/>
        <v/>
      </c>
      <c r="J113" s="7" t="str">
        <f t="shared" si="19"/>
        <v/>
      </c>
      <c r="K113" s="7" t="str">
        <f t="shared" si="20"/>
        <v/>
      </c>
      <c r="L113" s="7" t="str">
        <f t="shared" si="21"/>
        <v/>
      </c>
      <c r="M113" s="7" t="str">
        <f t="shared" si="22"/>
        <v/>
      </c>
      <c r="N113" s="7"/>
      <c r="O113" s="136" t="str">
        <f t="shared" si="23"/>
        <v/>
      </c>
      <c r="P113" s="38"/>
      <c r="Q113" s="38"/>
      <c r="R113" s="38"/>
      <c r="S113" s="45"/>
      <c r="T113" s="37" t="str">
        <f t="shared" si="26"/>
        <v/>
      </c>
      <c r="U113" s="39" t="str">
        <f t="shared" si="27"/>
        <v/>
      </c>
      <c r="V113" s="136" t="str">
        <f t="shared" si="24"/>
        <v/>
      </c>
      <c r="W113" s="37" t="str">
        <f t="shared" si="28"/>
        <v/>
      </c>
      <c r="X113" s="30" t="str">
        <f t="shared" si="29"/>
        <v/>
      </c>
      <c r="Y113" s="30"/>
      <c r="Z113" s="42" t="str">
        <f>IF($C113="","",VLOOKUP($C113,[0]!DATA1,28,FALSE))</f>
        <v/>
      </c>
      <c r="AA113" s="43" t="str">
        <f t="shared" si="25"/>
        <v/>
      </c>
      <c r="AB113" s="7"/>
      <c r="AC113" s="7"/>
      <c r="AD113" s="7"/>
      <c r="AE113" s="93"/>
      <c r="AF113" s="31"/>
    </row>
    <row r="114" spans="2:32" x14ac:dyDescent="0.2">
      <c r="B114" s="6">
        <v>106</v>
      </c>
      <c r="C114" s="7"/>
      <c r="D114" s="42" t="str">
        <f t="shared" si="17"/>
        <v/>
      </c>
      <c r="E114" s="28"/>
      <c r="F114" s="28"/>
      <c r="G114" s="28"/>
      <c r="H114" s="28"/>
      <c r="I114" s="7" t="str">
        <f t="shared" si="18"/>
        <v/>
      </c>
      <c r="J114" s="7" t="str">
        <f t="shared" si="19"/>
        <v/>
      </c>
      <c r="K114" s="7" t="str">
        <f t="shared" si="20"/>
        <v/>
      </c>
      <c r="L114" s="7" t="str">
        <f t="shared" si="21"/>
        <v/>
      </c>
      <c r="M114" s="7" t="str">
        <f t="shared" si="22"/>
        <v/>
      </c>
      <c r="N114" s="7"/>
      <c r="O114" s="136" t="str">
        <f t="shared" si="23"/>
        <v/>
      </c>
      <c r="P114" s="38"/>
      <c r="Q114" s="38"/>
      <c r="R114" s="38"/>
      <c r="S114" s="45"/>
      <c r="T114" s="37" t="str">
        <f t="shared" si="26"/>
        <v/>
      </c>
      <c r="U114" s="39" t="str">
        <f t="shared" si="27"/>
        <v/>
      </c>
      <c r="V114" s="136" t="str">
        <f t="shared" si="24"/>
        <v/>
      </c>
      <c r="W114" s="37" t="str">
        <f t="shared" si="28"/>
        <v/>
      </c>
      <c r="X114" s="30" t="str">
        <f t="shared" si="29"/>
        <v/>
      </c>
      <c r="Y114" s="30"/>
      <c r="Z114" s="42" t="str">
        <f>IF($C114="","",VLOOKUP($C114,[0]!DATA1,28,FALSE))</f>
        <v/>
      </c>
      <c r="AA114" s="43" t="str">
        <f t="shared" si="25"/>
        <v/>
      </c>
      <c r="AB114" s="7"/>
      <c r="AC114" s="7"/>
      <c r="AD114" s="7"/>
      <c r="AE114" s="93"/>
      <c r="AF114" s="31"/>
    </row>
    <row r="115" spans="2:32" x14ac:dyDescent="0.2">
      <c r="B115" s="6">
        <v>107</v>
      </c>
      <c r="C115" s="7"/>
      <c r="D115" s="42" t="str">
        <f t="shared" si="17"/>
        <v/>
      </c>
      <c r="E115" s="28"/>
      <c r="F115" s="28"/>
      <c r="G115" s="28"/>
      <c r="H115" s="28"/>
      <c r="I115" s="7" t="str">
        <f t="shared" si="18"/>
        <v/>
      </c>
      <c r="J115" s="7" t="str">
        <f t="shared" si="19"/>
        <v/>
      </c>
      <c r="K115" s="7" t="str">
        <f t="shared" si="20"/>
        <v/>
      </c>
      <c r="L115" s="7" t="str">
        <f t="shared" si="21"/>
        <v/>
      </c>
      <c r="M115" s="7" t="str">
        <f t="shared" si="22"/>
        <v/>
      </c>
      <c r="N115" s="7"/>
      <c r="O115" s="136" t="str">
        <f t="shared" si="23"/>
        <v/>
      </c>
      <c r="P115" s="38"/>
      <c r="Q115" s="38"/>
      <c r="R115" s="38"/>
      <c r="S115" s="45"/>
      <c r="T115" s="37" t="str">
        <f t="shared" si="26"/>
        <v/>
      </c>
      <c r="U115" s="39" t="str">
        <f t="shared" si="27"/>
        <v/>
      </c>
      <c r="V115" s="136" t="str">
        <f t="shared" si="24"/>
        <v/>
      </c>
      <c r="W115" s="37" t="str">
        <f t="shared" si="28"/>
        <v/>
      </c>
      <c r="X115" s="30" t="str">
        <f t="shared" si="29"/>
        <v/>
      </c>
      <c r="Y115" s="30"/>
      <c r="Z115" s="42" t="str">
        <f>IF($C115="","",VLOOKUP($C115,[0]!DATA1,28,FALSE))</f>
        <v/>
      </c>
      <c r="AA115" s="43" t="str">
        <f t="shared" si="25"/>
        <v/>
      </c>
      <c r="AB115" s="7"/>
      <c r="AC115" s="7"/>
      <c r="AD115" s="7"/>
      <c r="AE115" s="93"/>
      <c r="AF115" s="31"/>
    </row>
    <row r="116" spans="2:32" x14ac:dyDescent="0.2">
      <c r="B116" s="6">
        <v>108</v>
      </c>
      <c r="C116" s="7"/>
      <c r="D116" s="42" t="str">
        <f t="shared" si="17"/>
        <v/>
      </c>
      <c r="E116" s="28"/>
      <c r="F116" s="28"/>
      <c r="G116" s="28"/>
      <c r="H116" s="28"/>
      <c r="I116" s="7" t="str">
        <f t="shared" si="18"/>
        <v/>
      </c>
      <c r="J116" s="7" t="str">
        <f t="shared" si="19"/>
        <v/>
      </c>
      <c r="K116" s="7" t="str">
        <f t="shared" si="20"/>
        <v/>
      </c>
      <c r="L116" s="7" t="str">
        <f t="shared" si="21"/>
        <v/>
      </c>
      <c r="M116" s="7" t="str">
        <f t="shared" si="22"/>
        <v/>
      </c>
      <c r="N116" s="7"/>
      <c r="O116" s="136" t="str">
        <f t="shared" si="23"/>
        <v/>
      </c>
      <c r="P116" s="38"/>
      <c r="Q116" s="38"/>
      <c r="R116" s="38"/>
      <c r="S116" s="45"/>
      <c r="T116" s="37" t="str">
        <f t="shared" si="26"/>
        <v/>
      </c>
      <c r="U116" s="39" t="str">
        <f t="shared" si="27"/>
        <v/>
      </c>
      <c r="V116" s="136" t="str">
        <f t="shared" si="24"/>
        <v/>
      </c>
      <c r="W116" s="37" t="str">
        <f t="shared" si="28"/>
        <v/>
      </c>
      <c r="X116" s="30" t="str">
        <f t="shared" si="29"/>
        <v/>
      </c>
      <c r="Y116" s="30"/>
      <c r="Z116" s="42" t="str">
        <f>IF($C116="","",VLOOKUP($C116,[0]!DATA1,28,FALSE))</f>
        <v/>
      </c>
      <c r="AA116" s="43" t="str">
        <f t="shared" si="25"/>
        <v/>
      </c>
      <c r="AB116" s="7"/>
      <c r="AC116" s="7"/>
      <c r="AD116" s="7"/>
      <c r="AE116" s="93"/>
      <c r="AF116" s="31"/>
    </row>
    <row r="117" spans="2:32" x14ac:dyDescent="0.2">
      <c r="B117" s="6">
        <v>109</v>
      </c>
      <c r="C117" s="7"/>
      <c r="D117" s="42" t="str">
        <f t="shared" si="17"/>
        <v/>
      </c>
      <c r="E117" s="28"/>
      <c r="F117" s="28"/>
      <c r="G117" s="28"/>
      <c r="H117" s="28"/>
      <c r="I117" s="7" t="str">
        <f t="shared" si="18"/>
        <v/>
      </c>
      <c r="J117" s="7" t="str">
        <f t="shared" si="19"/>
        <v/>
      </c>
      <c r="K117" s="7" t="str">
        <f t="shared" si="20"/>
        <v/>
      </c>
      <c r="L117" s="7" t="str">
        <f t="shared" si="21"/>
        <v/>
      </c>
      <c r="M117" s="7" t="str">
        <f t="shared" si="22"/>
        <v/>
      </c>
      <c r="N117" s="7"/>
      <c r="O117" s="136" t="str">
        <f t="shared" si="23"/>
        <v/>
      </c>
      <c r="P117" s="38"/>
      <c r="Q117" s="38"/>
      <c r="R117" s="38"/>
      <c r="S117" s="45"/>
      <c r="T117" s="37" t="str">
        <f t="shared" si="26"/>
        <v/>
      </c>
      <c r="U117" s="39" t="str">
        <f t="shared" si="27"/>
        <v/>
      </c>
      <c r="V117" s="136" t="str">
        <f t="shared" si="24"/>
        <v/>
      </c>
      <c r="W117" s="37" t="str">
        <f t="shared" si="28"/>
        <v/>
      </c>
      <c r="X117" s="30" t="str">
        <f t="shared" si="29"/>
        <v/>
      </c>
      <c r="Y117" s="30"/>
      <c r="Z117" s="42" t="str">
        <f>IF($C117="","",VLOOKUP($C117,[0]!DATA1,28,FALSE))</f>
        <v/>
      </c>
      <c r="AA117" s="43" t="str">
        <f t="shared" si="25"/>
        <v/>
      </c>
      <c r="AB117" s="7"/>
      <c r="AC117" s="7"/>
      <c r="AD117" s="7"/>
      <c r="AE117" s="93"/>
      <c r="AF117" s="31"/>
    </row>
    <row r="118" spans="2:32" x14ac:dyDescent="0.2">
      <c r="B118" s="6">
        <v>110</v>
      </c>
      <c r="C118" s="7"/>
      <c r="D118" s="42" t="str">
        <f t="shared" si="17"/>
        <v/>
      </c>
      <c r="E118" s="28"/>
      <c r="F118" s="28"/>
      <c r="G118" s="28"/>
      <c r="H118" s="28"/>
      <c r="I118" s="7" t="str">
        <f t="shared" si="18"/>
        <v/>
      </c>
      <c r="J118" s="7" t="str">
        <f t="shared" si="19"/>
        <v/>
      </c>
      <c r="K118" s="7" t="str">
        <f t="shared" si="20"/>
        <v/>
      </c>
      <c r="L118" s="7" t="str">
        <f t="shared" si="21"/>
        <v/>
      </c>
      <c r="M118" s="7" t="str">
        <f t="shared" si="22"/>
        <v/>
      </c>
      <c r="N118" s="7"/>
      <c r="O118" s="136" t="str">
        <f t="shared" si="23"/>
        <v/>
      </c>
      <c r="P118" s="38"/>
      <c r="Q118" s="38"/>
      <c r="R118" s="38"/>
      <c r="S118" s="45"/>
      <c r="T118" s="37" t="str">
        <f t="shared" si="26"/>
        <v/>
      </c>
      <c r="U118" s="39" t="str">
        <f t="shared" si="27"/>
        <v/>
      </c>
      <c r="V118" s="136" t="str">
        <f t="shared" si="24"/>
        <v/>
      </c>
      <c r="W118" s="37" t="str">
        <f t="shared" si="28"/>
        <v/>
      </c>
      <c r="X118" s="30" t="str">
        <f t="shared" si="29"/>
        <v/>
      </c>
      <c r="Y118" s="30"/>
      <c r="Z118" s="42" t="str">
        <f>IF($C118="","",VLOOKUP($C118,[0]!DATA1,28,FALSE))</f>
        <v/>
      </c>
      <c r="AA118" s="43" t="str">
        <f t="shared" si="25"/>
        <v/>
      </c>
      <c r="AB118" s="7"/>
      <c r="AC118" s="7"/>
      <c r="AD118" s="7"/>
      <c r="AE118" s="93"/>
      <c r="AF118" s="31"/>
    </row>
    <row r="119" spans="2:32" x14ac:dyDescent="0.2">
      <c r="B119" s="6">
        <v>111</v>
      </c>
      <c r="C119" s="7"/>
      <c r="D119" s="42" t="str">
        <f t="shared" si="17"/>
        <v/>
      </c>
      <c r="E119" s="28"/>
      <c r="F119" s="28"/>
      <c r="G119" s="28"/>
      <c r="H119" s="28"/>
      <c r="I119" s="7" t="str">
        <f t="shared" si="18"/>
        <v/>
      </c>
      <c r="J119" s="7" t="str">
        <f t="shared" si="19"/>
        <v/>
      </c>
      <c r="K119" s="7" t="str">
        <f t="shared" si="20"/>
        <v/>
      </c>
      <c r="L119" s="7" t="str">
        <f t="shared" si="21"/>
        <v/>
      </c>
      <c r="M119" s="7" t="str">
        <f t="shared" si="22"/>
        <v/>
      </c>
      <c r="N119" s="7"/>
      <c r="O119" s="136" t="str">
        <f t="shared" si="23"/>
        <v/>
      </c>
      <c r="P119" s="38"/>
      <c r="Q119" s="38"/>
      <c r="R119" s="38"/>
      <c r="S119" s="45"/>
      <c r="T119" s="37" t="str">
        <f t="shared" si="26"/>
        <v/>
      </c>
      <c r="U119" s="39" t="str">
        <f t="shared" si="27"/>
        <v/>
      </c>
      <c r="V119" s="136" t="str">
        <f t="shared" si="24"/>
        <v/>
      </c>
      <c r="W119" s="37" t="str">
        <f t="shared" si="28"/>
        <v/>
      </c>
      <c r="X119" s="30" t="str">
        <f t="shared" si="29"/>
        <v/>
      </c>
      <c r="Y119" s="30"/>
      <c r="Z119" s="42" t="str">
        <f>IF($C119="","",VLOOKUP($C119,[0]!DATA1,28,FALSE))</f>
        <v/>
      </c>
      <c r="AA119" s="43" t="str">
        <f t="shared" si="25"/>
        <v/>
      </c>
      <c r="AB119" s="7"/>
      <c r="AC119" s="7"/>
      <c r="AD119" s="7"/>
      <c r="AE119" s="93"/>
      <c r="AF119" s="31"/>
    </row>
    <row r="120" spans="2:32" x14ac:dyDescent="0.2">
      <c r="B120" s="6">
        <v>112</v>
      </c>
      <c r="C120" s="7"/>
      <c r="D120" s="42" t="str">
        <f t="shared" si="17"/>
        <v/>
      </c>
      <c r="E120" s="28"/>
      <c r="F120" s="28"/>
      <c r="G120" s="28"/>
      <c r="H120" s="28"/>
      <c r="I120" s="7" t="str">
        <f t="shared" si="18"/>
        <v/>
      </c>
      <c r="J120" s="7" t="str">
        <f t="shared" si="19"/>
        <v/>
      </c>
      <c r="K120" s="7" t="str">
        <f t="shared" si="20"/>
        <v/>
      </c>
      <c r="L120" s="7" t="str">
        <f t="shared" si="21"/>
        <v/>
      </c>
      <c r="M120" s="7" t="str">
        <f t="shared" si="22"/>
        <v/>
      </c>
      <c r="N120" s="7"/>
      <c r="O120" s="136" t="str">
        <f t="shared" si="23"/>
        <v/>
      </c>
      <c r="P120" s="38"/>
      <c r="Q120" s="38"/>
      <c r="R120" s="38"/>
      <c r="S120" s="45"/>
      <c r="T120" s="37" t="str">
        <f t="shared" si="26"/>
        <v/>
      </c>
      <c r="U120" s="39" t="str">
        <f t="shared" si="27"/>
        <v/>
      </c>
      <c r="V120" s="136" t="str">
        <f t="shared" si="24"/>
        <v/>
      </c>
      <c r="W120" s="37" t="str">
        <f t="shared" si="28"/>
        <v/>
      </c>
      <c r="X120" s="30" t="str">
        <f t="shared" si="29"/>
        <v/>
      </c>
      <c r="Y120" s="30"/>
      <c r="Z120" s="42" t="str">
        <f>IF($C120="","",VLOOKUP($C120,[0]!DATA1,28,FALSE))</f>
        <v/>
      </c>
      <c r="AA120" s="43" t="str">
        <f t="shared" si="25"/>
        <v/>
      </c>
      <c r="AB120" s="7"/>
      <c r="AC120" s="7"/>
      <c r="AD120" s="7"/>
      <c r="AE120" s="93"/>
      <c r="AF120" s="31"/>
    </row>
    <row r="121" spans="2:32" x14ac:dyDescent="0.2">
      <c r="B121" s="6">
        <v>113</v>
      </c>
      <c r="C121" s="7"/>
      <c r="D121" s="42" t="str">
        <f t="shared" si="17"/>
        <v/>
      </c>
      <c r="E121" s="28"/>
      <c r="F121" s="28"/>
      <c r="G121" s="28"/>
      <c r="H121" s="28"/>
      <c r="I121" s="7" t="str">
        <f t="shared" si="18"/>
        <v/>
      </c>
      <c r="J121" s="7" t="str">
        <f t="shared" si="19"/>
        <v/>
      </c>
      <c r="K121" s="7" t="str">
        <f t="shared" si="20"/>
        <v/>
      </c>
      <c r="L121" s="7" t="str">
        <f t="shared" si="21"/>
        <v/>
      </c>
      <c r="M121" s="7" t="str">
        <f t="shared" si="22"/>
        <v/>
      </c>
      <c r="N121" s="7"/>
      <c r="O121" s="136" t="str">
        <f t="shared" si="23"/>
        <v/>
      </c>
      <c r="P121" s="38"/>
      <c r="Q121" s="38"/>
      <c r="R121" s="38"/>
      <c r="S121" s="45"/>
      <c r="T121" s="37" t="str">
        <f t="shared" si="26"/>
        <v/>
      </c>
      <c r="U121" s="39" t="str">
        <f t="shared" si="27"/>
        <v/>
      </c>
      <c r="V121" s="136" t="str">
        <f t="shared" si="24"/>
        <v/>
      </c>
      <c r="W121" s="37" t="str">
        <f t="shared" si="28"/>
        <v/>
      </c>
      <c r="X121" s="30" t="str">
        <f t="shared" si="29"/>
        <v/>
      </c>
      <c r="Y121" s="30"/>
      <c r="Z121" s="42" t="str">
        <f>IF($C121="","",VLOOKUP($C121,[0]!DATA1,28,FALSE))</f>
        <v/>
      </c>
      <c r="AA121" s="43" t="str">
        <f t="shared" si="25"/>
        <v/>
      </c>
      <c r="AB121" s="7"/>
      <c r="AC121" s="7"/>
      <c r="AD121" s="7"/>
      <c r="AE121" s="93"/>
      <c r="AF121" s="31"/>
    </row>
    <row r="122" spans="2:32" x14ac:dyDescent="0.2">
      <c r="B122" s="6">
        <v>114</v>
      </c>
      <c r="C122" s="7"/>
      <c r="D122" s="42" t="str">
        <f t="shared" si="17"/>
        <v/>
      </c>
      <c r="E122" s="28"/>
      <c r="F122" s="28"/>
      <c r="G122" s="28"/>
      <c r="H122" s="28"/>
      <c r="I122" s="7" t="str">
        <f t="shared" si="18"/>
        <v/>
      </c>
      <c r="J122" s="7" t="str">
        <f t="shared" si="19"/>
        <v/>
      </c>
      <c r="K122" s="7" t="str">
        <f t="shared" si="20"/>
        <v/>
      </c>
      <c r="L122" s="7" t="str">
        <f t="shared" si="21"/>
        <v/>
      </c>
      <c r="M122" s="7" t="str">
        <f t="shared" si="22"/>
        <v/>
      </c>
      <c r="N122" s="7"/>
      <c r="O122" s="136" t="str">
        <f t="shared" si="23"/>
        <v/>
      </c>
      <c r="P122" s="38"/>
      <c r="Q122" s="38"/>
      <c r="R122" s="38"/>
      <c r="S122" s="45"/>
      <c r="T122" s="37" t="str">
        <f t="shared" si="26"/>
        <v/>
      </c>
      <c r="U122" s="39" t="str">
        <f t="shared" si="27"/>
        <v/>
      </c>
      <c r="V122" s="136" t="str">
        <f t="shared" si="24"/>
        <v/>
      </c>
      <c r="W122" s="37" t="str">
        <f t="shared" si="28"/>
        <v/>
      </c>
      <c r="X122" s="30" t="str">
        <f t="shared" si="29"/>
        <v/>
      </c>
      <c r="Y122" s="30"/>
      <c r="Z122" s="42" t="str">
        <f>IF($C122="","",VLOOKUP($C122,[0]!DATA1,28,FALSE))</f>
        <v/>
      </c>
      <c r="AA122" s="43" t="str">
        <f t="shared" si="25"/>
        <v/>
      </c>
      <c r="AB122" s="7"/>
      <c r="AC122" s="7"/>
      <c r="AD122" s="7"/>
      <c r="AE122" s="93"/>
      <c r="AF122" s="31"/>
    </row>
    <row r="123" spans="2:32" ht="13.5" thickBot="1" x14ac:dyDescent="0.25">
      <c r="B123" s="6">
        <v>115</v>
      </c>
      <c r="C123" s="11"/>
      <c r="D123" s="42" t="str">
        <f t="shared" si="17"/>
        <v/>
      </c>
      <c r="E123" s="28"/>
      <c r="F123" s="28"/>
      <c r="G123" s="28"/>
      <c r="H123" s="28"/>
      <c r="I123" s="7" t="str">
        <f t="shared" si="18"/>
        <v/>
      </c>
      <c r="J123" s="7" t="str">
        <f t="shared" si="19"/>
        <v/>
      </c>
      <c r="K123" s="7" t="str">
        <f t="shared" si="20"/>
        <v/>
      </c>
      <c r="L123" s="7" t="str">
        <f t="shared" si="21"/>
        <v/>
      </c>
      <c r="M123" s="7" t="str">
        <f t="shared" si="22"/>
        <v/>
      </c>
      <c r="N123" s="7"/>
      <c r="O123" s="136" t="str">
        <f t="shared" si="23"/>
        <v/>
      </c>
      <c r="P123" s="38"/>
      <c r="Q123" s="38"/>
      <c r="R123" s="38"/>
      <c r="S123" s="45"/>
      <c r="T123" s="37" t="str">
        <f t="shared" si="26"/>
        <v/>
      </c>
      <c r="U123" s="39" t="str">
        <f t="shared" si="27"/>
        <v/>
      </c>
      <c r="V123" s="136" t="str">
        <f t="shared" si="24"/>
        <v/>
      </c>
      <c r="W123" s="37" t="str">
        <f t="shared" si="28"/>
        <v/>
      </c>
      <c r="X123" s="30" t="str">
        <f t="shared" si="29"/>
        <v/>
      </c>
      <c r="Y123" s="30"/>
      <c r="Z123" s="42" t="str">
        <f>IF($C123="","",VLOOKUP($C123,[0]!DATA1,28,FALSE))</f>
        <v/>
      </c>
      <c r="AA123" s="43" t="str">
        <f t="shared" si="25"/>
        <v/>
      </c>
      <c r="AB123" s="7"/>
      <c r="AC123" s="7"/>
      <c r="AD123" s="7"/>
      <c r="AE123" s="93"/>
      <c r="AF123" s="31"/>
    </row>
    <row r="124" spans="2:32" x14ac:dyDescent="0.2">
      <c r="B124" s="94"/>
      <c r="C124" s="43"/>
      <c r="D124" s="42" t="str">
        <f t="shared" si="17"/>
        <v/>
      </c>
      <c r="E124" s="28"/>
      <c r="F124" s="28"/>
      <c r="G124" s="28"/>
      <c r="H124" s="28"/>
      <c r="I124" s="7" t="str">
        <f t="shared" si="18"/>
        <v/>
      </c>
      <c r="J124" s="7" t="str">
        <f t="shared" si="19"/>
        <v/>
      </c>
      <c r="K124" s="7" t="str">
        <f t="shared" si="20"/>
        <v/>
      </c>
      <c r="L124" s="7" t="str">
        <f t="shared" si="21"/>
        <v/>
      </c>
      <c r="M124" s="7" t="str">
        <f t="shared" si="22"/>
        <v/>
      </c>
      <c r="N124" s="7"/>
      <c r="O124" s="136" t="str">
        <f t="shared" si="23"/>
        <v/>
      </c>
      <c r="P124" s="38"/>
      <c r="Q124" s="38"/>
      <c r="R124" s="38"/>
      <c r="S124" s="45"/>
      <c r="T124" s="37" t="str">
        <f t="shared" si="26"/>
        <v/>
      </c>
      <c r="U124" s="39" t="str">
        <f t="shared" si="27"/>
        <v/>
      </c>
      <c r="V124" s="136" t="str">
        <f t="shared" si="24"/>
        <v/>
      </c>
      <c r="W124" s="37" t="str">
        <f t="shared" si="28"/>
        <v/>
      </c>
      <c r="X124" s="30" t="str">
        <f t="shared" si="29"/>
        <v/>
      </c>
      <c r="Y124" s="30"/>
      <c r="Z124" s="42" t="str">
        <f>IF($C124="","",VLOOKUP($C124,[0]!DATA1,28,FALSE))</f>
        <v/>
      </c>
      <c r="AA124" s="43" t="str">
        <f t="shared" si="25"/>
        <v/>
      </c>
      <c r="AB124" s="7"/>
      <c r="AC124" s="7"/>
      <c r="AD124" s="7"/>
      <c r="AE124" s="93"/>
      <c r="AF124" s="31"/>
    </row>
    <row r="125" spans="2:32" x14ac:dyDescent="0.2">
      <c r="B125" s="9"/>
      <c r="C125" s="7"/>
      <c r="D125" s="42" t="str">
        <f t="shared" si="17"/>
        <v/>
      </c>
      <c r="E125" s="28"/>
      <c r="F125" s="28"/>
      <c r="G125" s="28"/>
      <c r="H125" s="28"/>
      <c r="I125" s="7" t="str">
        <f t="shared" si="18"/>
        <v/>
      </c>
      <c r="J125" s="7" t="str">
        <f t="shared" si="19"/>
        <v/>
      </c>
      <c r="K125" s="7" t="str">
        <f t="shared" si="20"/>
        <v/>
      </c>
      <c r="L125" s="7" t="str">
        <f t="shared" si="21"/>
        <v/>
      </c>
      <c r="M125" s="7" t="str">
        <f t="shared" si="22"/>
        <v/>
      </c>
      <c r="N125" s="7"/>
      <c r="O125" s="136" t="str">
        <f t="shared" si="23"/>
        <v/>
      </c>
      <c r="P125" s="38"/>
      <c r="Q125" s="38"/>
      <c r="R125" s="38"/>
      <c r="S125" s="45"/>
      <c r="T125" s="37" t="str">
        <f t="shared" si="26"/>
        <v/>
      </c>
      <c r="U125" s="39" t="str">
        <f t="shared" si="27"/>
        <v/>
      </c>
      <c r="V125" s="136" t="str">
        <f t="shared" si="24"/>
        <v/>
      </c>
      <c r="W125" s="37" t="str">
        <f t="shared" si="28"/>
        <v/>
      </c>
      <c r="X125" s="30" t="str">
        <f t="shared" si="29"/>
        <v/>
      </c>
      <c r="Y125" s="30"/>
      <c r="Z125" s="42" t="str">
        <f>IF($C125="","",VLOOKUP($C125,[0]!DATA1,28,FALSE))</f>
        <v/>
      </c>
      <c r="AA125" s="43" t="str">
        <f t="shared" si="25"/>
        <v/>
      </c>
      <c r="AB125" s="7"/>
      <c r="AC125" s="7"/>
      <c r="AD125" s="7"/>
      <c r="AE125" s="93"/>
      <c r="AF125" s="31"/>
    </row>
    <row r="126" spans="2:32" x14ac:dyDescent="0.2">
      <c r="B126" s="9"/>
      <c r="C126" s="7"/>
      <c r="D126" s="42" t="str">
        <f t="shared" si="17"/>
        <v/>
      </c>
      <c r="E126" s="28"/>
      <c r="F126" s="28"/>
      <c r="G126" s="28"/>
      <c r="H126" s="28"/>
      <c r="I126" s="7" t="str">
        <f t="shared" si="18"/>
        <v/>
      </c>
      <c r="J126" s="7" t="str">
        <f t="shared" si="19"/>
        <v/>
      </c>
      <c r="K126" s="7" t="str">
        <f t="shared" si="20"/>
        <v/>
      </c>
      <c r="L126" s="7" t="str">
        <f t="shared" si="21"/>
        <v/>
      </c>
      <c r="M126" s="7" t="str">
        <f t="shared" si="22"/>
        <v/>
      </c>
      <c r="N126" s="7"/>
      <c r="O126" s="136" t="str">
        <f t="shared" si="23"/>
        <v/>
      </c>
      <c r="P126" s="38"/>
      <c r="Q126" s="38"/>
      <c r="R126" s="38"/>
      <c r="S126" s="45"/>
      <c r="T126" s="37" t="str">
        <f t="shared" si="26"/>
        <v/>
      </c>
      <c r="U126" s="39" t="str">
        <f t="shared" si="27"/>
        <v/>
      </c>
      <c r="V126" s="136" t="str">
        <f t="shared" si="24"/>
        <v/>
      </c>
      <c r="W126" s="37" t="str">
        <f t="shared" si="28"/>
        <v/>
      </c>
      <c r="X126" s="30" t="str">
        <f t="shared" si="29"/>
        <v/>
      </c>
      <c r="Y126" s="30"/>
      <c r="Z126" s="42" t="str">
        <f>IF($C126="","",VLOOKUP($C126,[0]!DATA1,28,FALSE))</f>
        <v/>
      </c>
      <c r="AA126" s="43" t="str">
        <f t="shared" si="25"/>
        <v/>
      </c>
      <c r="AB126" s="7"/>
      <c r="AC126" s="7"/>
      <c r="AD126" s="7"/>
      <c r="AE126" s="93"/>
      <c r="AF126" s="31"/>
    </row>
    <row r="127" spans="2:32" x14ac:dyDescent="0.2">
      <c r="B127" s="9"/>
      <c r="C127" s="7"/>
      <c r="D127" s="42" t="str">
        <f t="shared" si="17"/>
        <v/>
      </c>
      <c r="E127" s="28"/>
      <c r="F127" s="28"/>
      <c r="G127" s="28"/>
      <c r="H127" s="28"/>
      <c r="I127" s="7" t="str">
        <f t="shared" si="18"/>
        <v/>
      </c>
      <c r="J127" s="7" t="str">
        <f t="shared" si="19"/>
        <v/>
      </c>
      <c r="K127" s="7" t="str">
        <f t="shared" si="20"/>
        <v/>
      </c>
      <c r="L127" s="7" t="str">
        <f t="shared" si="21"/>
        <v/>
      </c>
      <c r="M127" s="7" t="str">
        <f t="shared" si="22"/>
        <v/>
      </c>
      <c r="N127" s="7"/>
      <c r="O127" s="136" t="str">
        <f t="shared" si="23"/>
        <v/>
      </c>
      <c r="P127" s="38"/>
      <c r="Q127" s="38"/>
      <c r="R127" s="38"/>
      <c r="S127" s="45"/>
      <c r="T127" s="37" t="str">
        <f t="shared" si="26"/>
        <v/>
      </c>
      <c r="U127" s="39" t="str">
        <f t="shared" si="27"/>
        <v/>
      </c>
      <c r="V127" s="136" t="str">
        <f t="shared" si="24"/>
        <v/>
      </c>
      <c r="W127" s="37" t="str">
        <f t="shared" si="28"/>
        <v/>
      </c>
      <c r="X127" s="30" t="str">
        <f t="shared" si="29"/>
        <v/>
      </c>
      <c r="Y127" s="30"/>
      <c r="Z127" s="42" t="str">
        <f>IF($C127="","",VLOOKUP($C127,[0]!DATA1,28,FALSE))</f>
        <v/>
      </c>
      <c r="AA127" s="43" t="str">
        <f t="shared" si="25"/>
        <v/>
      </c>
      <c r="AB127" s="7"/>
      <c r="AC127" s="7"/>
      <c r="AD127" s="7"/>
      <c r="AE127" s="93"/>
      <c r="AF127" s="31"/>
    </row>
    <row r="128" spans="2:32" x14ac:dyDescent="0.2">
      <c r="B128" s="9"/>
      <c r="C128" s="7"/>
      <c r="D128" s="42" t="str">
        <f t="shared" si="17"/>
        <v/>
      </c>
      <c r="E128" s="28"/>
      <c r="F128" s="28"/>
      <c r="G128" s="28"/>
      <c r="H128" s="28"/>
      <c r="I128" s="7" t="str">
        <f t="shared" si="18"/>
        <v/>
      </c>
      <c r="J128" s="7" t="str">
        <f t="shared" si="19"/>
        <v/>
      </c>
      <c r="K128" s="7" t="str">
        <f t="shared" si="20"/>
        <v/>
      </c>
      <c r="L128" s="7" t="str">
        <f t="shared" si="21"/>
        <v/>
      </c>
      <c r="M128" s="7" t="str">
        <f t="shared" si="22"/>
        <v/>
      </c>
      <c r="N128" s="7"/>
      <c r="O128" s="136" t="str">
        <f t="shared" si="23"/>
        <v/>
      </c>
      <c r="P128" s="38"/>
      <c r="Q128" s="38"/>
      <c r="R128" s="38"/>
      <c r="S128" s="45"/>
      <c r="T128" s="37" t="str">
        <f t="shared" si="26"/>
        <v/>
      </c>
      <c r="U128" s="39" t="str">
        <f t="shared" si="27"/>
        <v/>
      </c>
      <c r="V128" s="136" t="str">
        <f t="shared" si="24"/>
        <v/>
      </c>
      <c r="W128" s="37" t="str">
        <f t="shared" si="28"/>
        <v/>
      </c>
      <c r="X128" s="30" t="str">
        <f t="shared" si="29"/>
        <v/>
      </c>
      <c r="Y128" s="30"/>
      <c r="Z128" s="42" t="str">
        <f>IF($C128="","",VLOOKUP($C128,[0]!DATA1,28,FALSE))</f>
        <v/>
      </c>
      <c r="AA128" s="43" t="str">
        <f t="shared" si="25"/>
        <v/>
      </c>
      <c r="AB128" s="7"/>
      <c r="AC128" s="7"/>
      <c r="AD128" s="7"/>
      <c r="AE128" s="93"/>
      <c r="AF128" s="31"/>
    </row>
    <row r="129" spans="2:32" x14ac:dyDescent="0.2">
      <c r="B129" s="9"/>
      <c r="C129" s="7"/>
      <c r="D129" s="42" t="str">
        <f t="shared" si="17"/>
        <v/>
      </c>
      <c r="E129" s="28"/>
      <c r="F129" s="28"/>
      <c r="G129" s="28"/>
      <c r="H129" s="28"/>
      <c r="I129" s="7" t="str">
        <f t="shared" si="18"/>
        <v/>
      </c>
      <c r="J129" s="7" t="str">
        <f t="shared" si="19"/>
        <v/>
      </c>
      <c r="K129" s="7" t="str">
        <f t="shared" si="20"/>
        <v/>
      </c>
      <c r="L129" s="7" t="str">
        <f t="shared" si="21"/>
        <v/>
      </c>
      <c r="M129" s="7" t="str">
        <f t="shared" si="22"/>
        <v/>
      </c>
      <c r="N129" s="7"/>
      <c r="O129" s="136" t="str">
        <f t="shared" si="23"/>
        <v/>
      </c>
      <c r="P129" s="38"/>
      <c r="Q129" s="38"/>
      <c r="R129" s="38"/>
      <c r="S129" s="45"/>
      <c r="T129" s="37" t="str">
        <f t="shared" si="26"/>
        <v/>
      </c>
      <c r="U129" s="39" t="str">
        <f t="shared" si="27"/>
        <v/>
      </c>
      <c r="V129" s="136" t="str">
        <f t="shared" si="24"/>
        <v/>
      </c>
      <c r="W129" s="37" t="str">
        <f t="shared" si="28"/>
        <v/>
      </c>
      <c r="X129" s="30" t="str">
        <f t="shared" si="29"/>
        <v/>
      </c>
      <c r="Y129" s="30"/>
      <c r="Z129" s="42" t="str">
        <f>IF($C129="","",VLOOKUP($C129,[0]!DATA1,28,FALSE))</f>
        <v/>
      </c>
      <c r="AA129" s="43" t="str">
        <f t="shared" si="25"/>
        <v/>
      </c>
      <c r="AB129" s="7"/>
      <c r="AC129" s="7"/>
      <c r="AD129" s="7"/>
      <c r="AE129" s="93"/>
      <c r="AF129" s="31"/>
    </row>
    <row r="130" spans="2:32" x14ac:dyDescent="0.2">
      <c r="B130" s="9"/>
      <c r="C130" s="7"/>
      <c r="D130" s="42" t="str">
        <f t="shared" si="17"/>
        <v/>
      </c>
      <c r="E130" s="28"/>
      <c r="F130" s="28"/>
      <c r="G130" s="28"/>
      <c r="H130" s="28"/>
      <c r="I130" s="7" t="str">
        <f t="shared" si="18"/>
        <v/>
      </c>
      <c r="J130" s="7" t="str">
        <f t="shared" si="19"/>
        <v/>
      </c>
      <c r="K130" s="7" t="str">
        <f t="shared" si="20"/>
        <v/>
      </c>
      <c r="L130" s="7" t="str">
        <f t="shared" si="21"/>
        <v/>
      </c>
      <c r="M130" s="7" t="str">
        <f t="shared" si="22"/>
        <v/>
      </c>
      <c r="N130" s="7"/>
      <c r="O130" s="136" t="str">
        <f t="shared" si="23"/>
        <v/>
      </c>
      <c r="P130" s="38"/>
      <c r="Q130" s="38"/>
      <c r="R130" s="38"/>
      <c r="S130" s="45"/>
      <c r="T130" s="37" t="str">
        <f t="shared" si="26"/>
        <v/>
      </c>
      <c r="U130" s="39" t="str">
        <f t="shared" si="27"/>
        <v/>
      </c>
      <c r="V130" s="136" t="str">
        <f t="shared" si="24"/>
        <v/>
      </c>
      <c r="W130" s="37" t="str">
        <f t="shared" si="28"/>
        <v/>
      </c>
      <c r="X130" s="30" t="str">
        <f t="shared" si="29"/>
        <v/>
      </c>
      <c r="Y130" s="30"/>
      <c r="Z130" s="42" t="str">
        <f>IF($C130="","",VLOOKUP($C130,[0]!DATA1,28,FALSE))</f>
        <v/>
      </c>
      <c r="AA130" s="43" t="str">
        <f t="shared" si="25"/>
        <v/>
      </c>
      <c r="AB130" s="7"/>
      <c r="AC130" s="7"/>
      <c r="AD130" s="7"/>
      <c r="AE130" s="93"/>
      <c r="AF130" s="31"/>
    </row>
    <row r="131" spans="2:32" x14ac:dyDescent="0.2">
      <c r="B131" s="9"/>
      <c r="C131" s="7"/>
      <c r="D131" s="42" t="str">
        <f t="shared" si="17"/>
        <v/>
      </c>
      <c r="E131" s="28"/>
      <c r="F131" s="28"/>
      <c r="G131" s="28"/>
      <c r="H131" s="28"/>
      <c r="I131" s="7" t="str">
        <f t="shared" si="18"/>
        <v/>
      </c>
      <c r="J131" s="7" t="str">
        <f t="shared" si="19"/>
        <v/>
      </c>
      <c r="K131" s="7" t="str">
        <f t="shared" si="20"/>
        <v/>
      </c>
      <c r="L131" s="7" t="str">
        <f t="shared" si="21"/>
        <v/>
      </c>
      <c r="M131" s="7" t="str">
        <f t="shared" si="22"/>
        <v/>
      </c>
      <c r="N131" s="7"/>
      <c r="O131" s="136" t="str">
        <f t="shared" si="23"/>
        <v/>
      </c>
      <c r="P131" s="38"/>
      <c r="Q131" s="38"/>
      <c r="R131" s="38"/>
      <c r="S131" s="45"/>
      <c r="T131" s="37" t="str">
        <f t="shared" si="26"/>
        <v/>
      </c>
      <c r="U131" s="39" t="str">
        <f t="shared" si="27"/>
        <v/>
      </c>
      <c r="V131" s="136" t="str">
        <f t="shared" si="24"/>
        <v/>
      </c>
      <c r="W131" s="37" t="str">
        <f t="shared" si="28"/>
        <v/>
      </c>
      <c r="X131" s="30" t="str">
        <f t="shared" si="29"/>
        <v/>
      </c>
      <c r="Y131" s="30"/>
      <c r="Z131" s="42" t="str">
        <f>IF($C131="","",VLOOKUP($C131,[0]!DATA1,28,FALSE))</f>
        <v/>
      </c>
      <c r="AA131" s="43" t="str">
        <f t="shared" si="25"/>
        <v/>
      </c>
      <c r="AB131" s="7"/>
      <c r="AC131" s="7"/>
      <c r="AD131" s="7"/>
      <c r="AE131" s="93"/>
      <c r="AF131" s="31"/>
    </row>
    <row r="132" spans="2:32" x14ac:dyDescent="0.2">
      <c r="B132" s="9"/>
      <c r="C132" s="7"/>
      <c r="D132" s="42" t="str">
        <f t="shared" si="17"/>
        <v/>
      </c>
      <c r="E132" s="28"/>
      <c r="F132" s="28"/>
      <c r="G132" s="28"/>
      <c r="H132" s="28"/>
      <c r="I132" s="7" t="str">
        <f t="shared" si="18"/>
        <v/>
      </c>
      <c r="J132" s="7" t="str">
        <f t="shared" si="19"/>
        <v/>
      </c>
      <c r="K132" s="7" t="str">
        <f t="shared" si="20"/>
        <v/>
      </c>
      <c r="L132" s="7" t="str">
        <f t="shared" si="21"/>
        <v/>
      </c>
      <c r="M132" s="7" t="str">
        <f t="shared" si="22"/>
        <v/>
      </c>
      <c r="N132" s="7"/>
      <c r="O132" s="136" t="str">
        <f t="shared" si="23"/>
        <v/>
      </c>
      <c r="P132" s="38"/>
      <c r="Q132" s="38"/>
      <c r="R132" s="38"/>
      <c r="S132" s="45"/>
      <c r="T132" s="37" t="str">
        <f t="shared" si="26"/>
        <v/>
      </c>
      <c r="U132" s="39" t="str">
        <f t="shared" si="27"/>
        <v/>
      </c>
      <c r="V132" s="136" t="str">
        <f t="shared" si="24"/>
        <v/>
      </c>
      <c r="W132" s="37" t="str">
        <f t="shared" si="28"/>
        <v/>
      </c>
      <c r="X132" s="30" t="str">
        <f t="shared" si="29"/>
        <v/>
      </c>
      <c r="Y132" s="30"/>
      <c r="Z132" s="42" t="str">
        <f>IF($C132="","",VLOOKUP($C132,[0]!DATA1,28,FALSE))</f>
        <v/>
      </c>
      <c r="AA132" s="43" t="str">
        <f t="shared" si="25"/>
        <v/>
      </c>
      <c r="AB132" s="7"/>
      <c r="AC132" s="7"/>
      <c r="AD132" s="7"/>
      <c r="AE132" s="93"/>
      <c r="AF132" s="31"/>
    </row>
    <row r="133" spans="2:32" x14ac:dyDescent="0.2">
      <c r="B133" s="9"/>
      <c r="C133" s="7"/>
      <c r="D133" s="42" t="str">
        <f t="shared" si="17"/>
        <v/>
      </c>
      <c r="E133" s="28"/>
      <c r="F133" s="28"/>
      <c r="G133" s="28"/>
      <c r="H133" s="28"/>
      <c r="I133" s="7" t="str">
        <f t="shared" si="18"/>
        <v/>
      </c>
      <c r="J133" s="7" t="str">
        <f t="shared" si="19"/>
        <v/>
      </c>
      <c r="K133" s="7" t="str">
        <f t="shared" si="20"/>
        <v/>
      </c>
      <c r="L133" s="7" t="str">
        <f t="shared" si="21"/>
        <v/>
      </c>
      <c r="M133" s="7" t="str">
        <f t="shared" si="22"/>
        <v/>
      </c>
      <c r="N133" s="7"/>
      <c r="O133" s="136" t="str">
        <f t="shared" si="23"/>
        <v/>
      </c>
      <c r="P133" s="38"/>
      <c r="Q133" s="38"/>
      <c r="R133" s="38"/>
      <c r="S133" s="45"/>
      <c r="T133" s="37" t="str">
        <f t="shared" si="26"/>
        <v/>
      </c>
      <c r="U133" s="39" t="str">
        <f t="shared" si="27"/>
        <v/>
      </c>
      <c r="V133" s="136" t="str">
        <f t="shared" si="24"/>
        <v/>
      </c>
      <c r="W133" s="37" t="str">
        <f t="shared" si="28"/>
        <v/>
      </c>
      <c r="X133" s="30" t="str">
        <f t="shared" si="29"/>
        <v/>
      </c>
      <c r="Y133" s="30"/>
      <c r="Z133" s="42" t="str">
        <f>IF($C133="","",VLOOKUP($C133,[0]!DATA1,28,FALSE))</f>
        <v/>
      </c>
      <c r="AA133" s="43" t="str">
        <f t="shared" si="25"/>
        <v/>
      </c>
      <c r="AB133" s="7"/>
      <c r="AC133" s="7"/>
      <c r="AD133" s="7"/>
      <c r="AE133" s="93"/>
      <c r="AF133" s="31"/>
    </row>
    <row r="134" spans="2:32" x14ac:dyDescent="0.2">
      <c r="B134" s="9"/>
      <c r="C134" s="7"/>
      <c r="D134" s="42" t="str">
        <f t="shared" si="17"/>
        <v/>
      </c>
      <c r="E134" s="28"/>
      <c r="F134" s="28"/>
      <c r="G134" s="28"/>
      <c r="H134" s="28"/>
      <c r="I134" s="7" t="str">
        <f t="shared" si="18"/>
        <v/>
      </c>
      <c r="J134" s="7" t="str">
        <f t="shared" si="19"/>
        <v/>
      </c>
      <c r="K134" s="7" t="str">
        <f t="shared" si="20"/>
        <v/>
      </c>
      <c r="L134" s="7" t="str">
        <f t="shared" si="21"/>
        <v/>
      </c>
      <c r="M134" s="7" t="str">
        <f t="shared" si="22"/>
        <v/>
      </c>
      <c r="N134" s="7"/>
      <c r="O134" s="136" t="str">
        <f t="shared" si="23"/>
        <v/>
      </c>
      <c r="P134" s="38"/>
      <c r="Q134" s="38"/>
      <c r="R134" s="38"/>
      <c r="S134" s="45"/>
      <c r="T134" s="37" t="str">
        <f t="shared" si="26"/>
        <v/>
      </c>
      <c r="U134" s="39" t="str">
        <f t="shared" si="27"/>
        <v/>
      </c>
      <c r="V134" s="136" t="str">
        <f t="shared" si="24"/>
        <v/>
      </c>
      <c r="W134" s="37" t="str">
        <f t="shared" si="28"/>
        <v/>
      </c>
      <c r="X134" s="30" t="str">
        <f t="shared" si="29"/>
        <v/>
      </c>
      <c r="Y134" s="30"/>
      <c r="Z134" s="42" t="str">
        <f>IF($C134="","",VLOOKUP($C134,[0]!DATA1,28,FALSE))</f>
        <v/>
      </c>
      <c r="AA134" s="43" t="str">
        <f t="shared" si="25"/>
        <v/>
      </c>
      <c r="AB134" s="7"/>
      <c r="AC134" s="7"/>
      <c r="AD134" s="7"/>
      <c r="AE134" s="93"/>
      <c r="AF134" s="31"/>
    </row>
    <row r="135" spans="2:32" x14ac:dyDescent="0.2">
      <c r="B135" s="9"/>
      <c r="C135" s="7"/>
      <c r="D135" s="42" t="str">
        <f t="shared" si="17"/>
        <v/>
      </c>
      <c r="E135" s="28"/>
      <c r="F135" s="28"/>
      <c r="G135" s="28"/>
      <c r="H135" s="28"/>
      <c r="I135" s="7" t="str">
        <f t="shared" si="18"/>
        <v/>
      </c>
      <c r="J135" s="7" t="str">
        <f t="shared" si="19"/>
        <v/>
      </c>
      <c r="K135" s="7" t="str">
        <f t="shared" si="20"/>
        <v/>
      </c>
      <c r="L135" s="7" t="str">
        <f t="shared" si="21"/>
        <v/>
      </c>
      <c r="M135" s="7" t="str">
        <f t="shared" si="22"/>
        <v/>
      </c>
      <c r="N135" s="7"/>
      <c r="O135" s="136" t="str">
        <f t="shared" si="23"/>
        <v/>
      </c>
      <c r="P135" s="38"/>
      <c r="Q135" s="38"/>
      <c r="R135" s="38"/>
      <c r="S135" s="45"/>
      <c r="T135" s="37" t="str">
        <f t="shared" si="26"/>
        <v/>
      </c>
      <c r="U135" s="39" t="str">
        <f t="shared" si="27"/>
        <v/>
      </c>
      <c r="V135" s="136" t="str">
        <f t="shared" si="24"/>
        <v/>
      </c>
      <c r="W135" s="37" t="str">
        <f t="shared" si="28"/>
        <v/>
      </c>
      <c r="X135" s="30" t="str">
        <f t="shared" si="29"/>
        <v/>
      </c>
      <c r="Y135" s="30"/>
      <c r="Z135" s="42" t="str">
        <f>IF($C135="","",VLOOKUP($C135,[0]!DATA1,28,FALSE))</f>
        <v/>
      </c>
      <c r="AA135" s="43" t="str">
        <f t="shared" si="25"/>
        <v/>
      </c>
      <c r="AB135" s="7"/>
      <c r="AC135" s="7"/>
      <c r="AD135" s="7"/>
      <c r="AE135" s="93"/>
      <c r="AF135" s="31"/>
    </row>
    <row r="136" spans="2:32" x14ac:dyDescent="0.2">
      <c r="B136" s="9"/>
      <c r="C136" s="7"/>
      <c r="D136" s="42" t="str">
        <f t="shared" ref="D136:D199" si="30">IF($C136="","",IF(VLOOKUP($C136,DATA1,25,FALSE)="","",VLOOKUP($C136,DATA1,25,FALSE)))</f>
        <v/>
      </c>
      <c r="E136" s="28"/>
      <c r="F136" s="28"/>
      <c r="G136" s="28"/>
      <c r="H136" s="28"/>
      <c r="I136" s="7" t="str">
        <f t="shared" ref="I136:I199" si="31">IF($C136="","",IF(VLOOKUP($C136,DATA1,3,FALSE)="","",VLOOKUP($C136,DATA1,3,FALSE)))</f>
        <v/>
      </c>
      <c r="J136" s="7" t="str">
        <f t="shared" ref="J136:J199" si="32">IF($C136="","",IF(VLOOKUP($C136,DATA1,4,FALSE)="","",HYPERLINK(VLOOKUP($C136,DATA1,4,FALSE))))</f>
        <v/>
      </c>
      <c r="K136" s="7" t="str">
        <f t="shared" ref="K136:K199" si="33">IF($C136="","",IF(VLOOKUP($C136,DATA1,5,FALSE)="","",HYPERLINK(VLOOKUP($C136,DATA1,5,FALSE))))</f>
        <v/>
      </c>
      <c r="L136" s="7" t="str">
        <f t="shared" ref="L136:L199" si="34">IF($C136="","",IF(VLOOKUP($C136,DATA1,6,FALSE)="","",VLOOKUP($C136,DATA1,6,FALSE)))</f>
        <v/>
      </c>
      <c r="M136" s="7" t="str">
        <f t="shared" ref="M136:M199" si="35">IF($C136="","",IF(VLOOKUP($C136,DATA1,7,FALSE)="","",VLOOKUP($C136,DATA1,7,FALSE)))</f>
        <v/>
      </c>
      <c r="N136" s="7"/>
      <c r="O136" s="136" t="str">
        <f t="shared" ref="O136:O199" si="36">IF($C136="","",IF(VLOOKUP($C136,DATA1,13,FALSE)="","",VLOOKUP($C136,DATA1,13,FALSE)*N136))</f>
        <v/>
      </c>
      <c r="P136" s="38"/>
      <c r="Q136" s="38"/>
      <c r="R136" s="38"/>
      <c r="S136" s="45"/>
      <c r="T136" s="37" t="str">
        <f t="shared" si="26"/>
        <v/>
      </c>
      <c r="U136" s="39" t="str">
        <f t="shared" si="27"/>
        <v/>
      </c>
      <c r="V136" s="136" t="str">
        <f t="shared" ref="V136:V199" si="37">IF($C136="","",IF(VLOOKUP($C136,DATA1,17,FALSE)="","",VLOOKUP($C136,DATA1,17,FALSE)*N136))</f>
        <v/>
      </c>
      <c r="W136" s="37" t="str">
        <f t="shared" si="28"/>
        <v/>
      </c>
      <c r="X136" s="30" t="str">
        <f t="shared" si="29"/>
        <v/>
      </c>
      <c r="Y136" s="30"/>
      <c r="Z136" s="42" t="str">
        <f>IF($C136="","",VLOOKUP($C136,[0]!DATA1,28,FALSE))</f>
        <v/>
      </c>
      <c r="AA136" s="43" t="str">
        <f t="shared" ref="AA136:AA199" si="38">IF($C136="","",IF(VLOOKUP($C136,DATA1,29,FALSE)="","",VLOOKUP($C136,DATA1,29,FALSE)))</f>
        <v/>
      </c>
      <c r="AB136" s="7"/>
      <c r="AC136" s="7"/>
      <c r="AD136" s="7"/>
      <c r="AE136" s="93"/>
      <c r="AF136" s="31"/>
    </row>
    <row r="137" spans="2:32" x14ac:dyDescent="0.2">
      <c r="B137" s="9"/>
      <c r="C137" s="7"/>
      <c r="D137" s="42" t="str">
        <f t="shared" si="30"/>
        <v/>
      </c>
      <c r="E137" s="28"/>
      <c r="F137" s="28"/>
      <c r="G137" s="28"/>
      <c r="H137" s="28"/>
      <c r="I137" s="7" t="str">
        <f t="shared" si="31"/>
        <v/>
      </c>
      <c r="J137" s="7" t="str">
        <f t="shared" si="32"/>
        <v/>
      </c>
      <c r="K137" s="7" t="str">
        <f t="shared" si="33"/>
        <v/>
      </c>
      <c r="L137" s="7" t="str">
        <f t="shared" si="34"/>
        <v/>
      </c>
      <c r="M137" s="7" t="str">
        <f t="shared" si="35"/>
        <v/>
      </c>
      <c r="N137" s="7"/>
      <c r="O137" s="136" t="str">
        <f t="shared" si="36"/>
        <v/>
      </c>
      <c r="P137" s="38"/>
      <c r="Q137" s="38"/>
      <c r="R137" s="38"/>
      <c r="S137" s="45"/>
      <c r="T137" s="37" t="str">
        <f t="shared" si="26"/>
        <v/>
      </c>
      <c r="U137" s="39" t="str">
        <f t="shared" si="27"/>
        <v/>
      </c>
      <c r="V137" s="136" t="str">
        <f t="shared" si="37"/>
        <v/>
      </c>
      <c r="W137" s="37" t="str">
        <f t="shared" si="28"/>
        <v/>
      </c>
      <c r="X137" s="30" t="str">
        <f t="shared" si="29"/>
        <v/>
      </c>
      <c r="Y137" s="30"/>
      <c r="Z137" s="42" t="str">
        <f>IF($C137="","",VLOOKUP($C137,[0]!DATA1,28,FALSE))</f>
        <v/>
      </c>
      <c r="AA137" s="43" t="str">
        <f t="shared" si="38"/>
        <v/>
      </c>
      <c r="AB137" s="7"/>
      <c r="AC137" s="7"/>
      <c r="AD137" s="7"/>
      <c r="AE137" s="93"/>
      <c r="AF137" s="31"/>
    </row>
    <row r="138" spans="2:32" x14ac:dyDescent="0.2">
      <c r="B138" s="9"/>
      <c r="C138" s="7"/>
      <c r="D138" s="42" t="str">
        <f t="shared" si="30"/>
        <v/>
      </c>
      <c r="E138" s="28"/>
      <c r="F138" s="28"/>
      <c r="G138" s="28"/>
      <c r="H138" s="28"/>
      <c r="I138" s="7" t="str">
        <f t="shared" si="31"/>
        <v/>
      </c>
      <c r="J138" s="7" t="str">
        <f t="shared" si="32"/>
        <v/>
      </c>
      <c r="K138" s="7" t="str">
        <f t="shared" si="33"/>
        <v/>
      </c>
      <c r="L138" s="7" t="str">
        <f t="shared" si="34"/>
        <v/>
      </c>
      <c r="M138" s="7" t="str">
        <f t="shared" si="35"/>
        <v/>
      </c>
      <c r="N138" s="7"/>
      <c r="O138" s="136" t="str">
        <f t="shared" si="36"/>
        <v/>
      </c>
      <c r="P138" s="38"/>
      <c r="Q138" s="38"/>
      <c r="R138" s="38"/>
      <c r="S138" s="45"/>
      <c r="T138" s="37" t="str">
        <f t="shared" ref="T138:T201" si="39">IF(Q138="","",Q138)</f>
        <v/>
      </c>
      <c r="U138" s="39" t="str">
        <f t="shared" ref="U138:U201" si="40">IF(Q138="","",Q138*0.0864)</f>
        <v/>
      </c>
      <c r="V138" s="136" t="str">
        <f t="shared" si="37"/>
        <v/>
      </c>
      <c r="W138" s="37" t="str">
        <f t="shared" ref="W138:W201" si="41">IF($Q138="","",T138-U138-O138+R138-S138)</f>
        <v/>
      </c>
      <c r="X138" s="30" t="str">
        <f t="shared" ref="X138:X201" si="42">IF($Q138="","",W138/Q138)</f>
        <v/>
      </c>
      <c r="Y138" s="30"/>
      <c r="Z138" s="42" t="str">
        <f>IF($C138="","",VLOOKUP($C138,[0]!DATA1,28,FALSE))</f>
        <v/>
      </c>
      <c r="AA138" s="43" t="str">
        <f t="shared" si="38"/>
        <v/>
      </c>
      <c r="AB138" s="7"/>
      <c r="AC138" s="7"/>
      <c r="AD138" s="7"/>
      <c r="AE138" s="93"/>
      <c r="AF138" s="31"/>
    </row>
    <row r="139" spans="2:32" x14ac:dyDescent="0.2">
      <c r="B139" s="9"/>
      <c r="C139" s="7"/>
      <c r="D139" s="42" t="str">
        <f t="shared" si="30"/>
        <v/>
      </c>
      <c r="E139" s="28"/>
      <c r="F139" s="28"/>
      <c r="G139" s="28"/>
      <c r="H139" s="28"/>
      <c r="I139" s="7" t="str">
        <f t="shared" si="31"/>
        <v/>
      </c>
      <c r="J139" s="7" t="str">
        <f t="shared" si="32"/>
        <v/>
      </c>
      <c r="K139" s="7" t="str">
        <f t="shared" si="33"/>
        <v/>
      </c>
      <c r="L139" s="7" t="str">
        <f t="shared" si="34"/>
        <v/>
      </c>
      <c r="M139" s="7" t="str">
        <f t="shared" si="35"/>
        <v/>
      </c>
      <c r="N139" s="7"/>
      <c r="O139" s="136" t="str">
        <f t="shared" si="36"/>
        <v/>
      </c>
      <c r="P139" s="38"/>
      <c r="Q139" s="38"/>
      <c r="R139" s="38"/>
      <c r="S139" s="45"/>
      <c r="T139" s="37" t="str">
        <f t="shared" si="39"/>
        <v/>
      </c>
      <c r="U139" s="39" t="str">
        <f t="shared" si="40"/>
        <v/>
      </c>
      <c r="V139" s="136" t="str">
        <f t="shared" si="37"/>
        <v/>
      </c>
      <c r="W139" s="37" t="str">
        <f t="shared" si="41"/>
        <v/>
      </c>
      <c r="X139" s="30" t="str">
        <f t="shared" si="42"/>
        <v/>
      </c>
      <c r="Y139" s="30"/>
      <c r="Z139" s="42" t="str">
        <f>IF($C139="","",VLOOKUP($C139,[0]!DATA1,28,FALSE))</f>
        <v/>
      </c>
      <c r="AA139" s="43" t="str">
        <f t="shared" si="38"/>
        <v/>
      </c>
      <c r="AB139" s="7"/>
      <c r="AC139" s="7"/>
      <c r="AD139" s="7"/>
      <c r="AE139" s="93"/>
      <c r="AF139" s="31"/>
    </row>
    <row r="140" spans="2:32" x14ac:dyDescent="0.2">
      <c r="B140" s="9"/>
      <c r="C140" s="7"/>
      <c r="D140" s="42" t="str">
        <f t="shared" si="30"/>
        <v/>
      </c>
      <c r="E140" s="28"/>
      <c r="F140" s="28"/>
      <c r="G140" s="28"/>
      <c r="H140" s="28"/>
      <c r="I140" s="7" t="str">
        <f t="shared" si="31"/>
        <v/>
      </c>
      <c r="J140" s="7" t="str">
        <f t="shared" si="32"/>
        <v/>
      </c>
      <c r="K140" s="7" t="str">
        <f t="shared" si="33"/>
        <v/>
      </c>
      <c r="L140" s="7" t="str">
        <f t="shared" si="34"/>
        <v/>
      </c>
      <c r="M140" s="7" t="str">
        <f t="shared" si="35"/>
        <v/>
      </c>
      <c r="N140" s="7"/>
      <c r="O140" s="136" t="str">
        <f t="shared" si="36"/>
        <v/>
      </c>
      <c r="P140" s="38"/>
      <c r="Q140" s="38"/>
      <c r="R140" s="38"/>
      <c r="S140" s="45"/>
      <c r="T140" s="37" t="str">
        <f t="shared" si="39"/>
        <v/>
      </c>
      <c r="U140" s="39" t="str">
        <f t="shared" si="40"/>
        <v/>
      </c>
      <c r="V140" s="136" t="str">
        <f t="shared" si="37"/>
        <v/>
      </c>
      <c r="W140" s="37" t="str">
        <f t="shared" si="41"/>
        <v/>
      </c>
      <c r="X140" s="30" t="str">
        <f t="shared" si="42"/>
        <v/>
      </c>
      <c r="Y140" s="30"/>
      <c r="Z140" s="42" t="str">
        <f>IF($C140="","",VLOOKUP($C140,[0]!DATA1,28,FALSE))</f>
        <v/>
      </c>
      <c r="AA140" s="43" t="str">
        <f t="shared" si="38"/>
        <v/>
      </c>
      <c r="AB140" s="7"/>
      <c r="AC140" s="7"/>
      <c r="AD140" s="7"/>
      <c r="AE140" s="93"/>
      <c r="AF140" s="31"/>
    </row>
    <row r="141" spans="2:32" x14ac:dyDescent="0.2">
      <c r="B141" s="9"/>
      <c r="C141" s="7"/>
      <c r="D141" s="42" t="str">
        <f t="shared" si="30"/>
        <v/>
      </c>
      <c r="E141" s="28"/>
      <c r="F141" s="28"/>
      <c r="G141" s="28"/>
      <c r="H141" s="28"/>
      <c r="I141" s="7" t="str">
        <f t="shared" si="31"/>
        <v/>
      </c>
      <c r="J141" s="7" t="str">
        <f t="shared" si="32"/>
        <v/>
      </c>
      <c r="K141" s="7" t="str">
        <f t="shared" si="33"/>
        <v/>
      </c>
      <c r="L141" s="7" t="str">
        <f t="shared" si="34"/>
        <v/>
      </c>
      <c r="M141" s="7" t="str">
        <f t="shared" si="35"/>
        <v/>
      </c>
      <c r="N141" s="7"/>
      <c r="O141" s="136" t="str">
        <f t="shared" si="36"/>
        <v/>
      </c>
      <c r="P141" s="38"/>
      <c r="Q141" s="38"/>
      <c r="R141" s="38"/>
      <c r="S141" s="45"/>
      <c r="T141" s="37" t="str">
        <f t="shared" si="39"/>
        <v/>
      </c>
      <c r="U141" s="39" t="str">
        <f t="shared" si="40"/>
        <v/>
      </c>
      <c r="V141" s="136" t="str">
        <f t="shared" si="37"/>
        <v/>
      </c>
      <c r="W141" s="37" t="str">
        <f t="shared" si="41"/>
        <v/>
      </c>
      <c r="X141" s="30" t="str">
        <f t="shared" si="42"/>
        <v/>
      </c>
      <c r="Y141" s="30"/>
      <c r="Z141" s="42" t="str">
        <f>IF($C141="","",VLOOKUP($C141,[0]!DATA1,28,FALSE))</f>
        <v/>
      </c>
      <c r="AA141" s="43" t="str">
        <f t="shared" si="38"/>
        <v/>
      </c>
      <c r="AB141" s="7"/>
      <c r="AC141" s="7"/>
      <c r="AD141" s="7"/>
      <c r="AE141" s="93"/>
      <c r="AF141" s="31"/>
    </row>
    <row r="142" spans="2:32" x14ac:dyDescent="0.2">
      <c r="B142" s="9"/>
      <c r="C142" s="7"/>
      <c r="D142" s="42" t="str">
        <f t="shared" si="30"/>
        <v/>
      </c>
      <c r="E142" s="28"/>
      <c r="F142" s="28"/>
      <c r="G142" s="28"/>
      <c r="H142" s="28"/>
      <c r="I142" s="7" t="str">
        <f t="shared" si="31"/>
        <v/>
      </c>
      <c r="J142" s="7" t="str">
        <f t="shared" si="32"/>
        <v/>
      </c>
      <c r="K142" s="7" t="str">
        <f t="shared" si="33"/>
        <v/>
      </c>
      <c r="L142" s="7" t="str">
        <f t="shared" si="34"/>
        <v/>
      </c>
      <c r="M142" s="7" t="str">
        <f t="shared" si="35"/>
        <v/>
      </c>
      <c r="N142" s="7"/>
      <c r="O142" s="136" t="str">
        <f t="shared" si="36"/>
        <v/>
      </c>
      <c r="P142" s="38"/>
      <c r="Q142" s="38"/>
      <c r="R142" s="38"/>
      <c r="S142" s="45"/>
      <c r="T142" s="37" t="str">
        <f t="shared" si="39"/>
        <v/>
      </c>
      <c r="U142" s="39" t="str">
        <f t="shared" si="40"/>
        <v/>
      </c>
      <c r="V142" s="136" t="str">
        <f t="shared" si="37"/>
        <v/>
      </c>
      <c r="W142" s="37" t="str">
        <f t="shared" si="41"/>
        <v/>
      </c>
      <c r="X142" s="30" t="str">
        <f t="shared" si="42"/>
        <v/>
      </c>
      <c r="Y142" s="30"/>
      <c r="Z142" s="42" t="str">
        <f>IF($C142="","",VLOOKUP($C142,[0]!DATA1,28,FALSE))</f>
        <v/>
      </c>
      <c r="AA142" s="43" t="str">
        <f t="shared" si="38"/>
        <v/>
      </c>
      <c r="AB142" s="7"/>
      <c r="AC142" s="7"/>
      <c r="AD142" s="7"/>
      <c r="AE142" s="93"/>
      <c r="AF142" s="31"/>
    </row>
    <row r="143" spans="2:32" x14ac:dyDescent="0.2">
      <c r="B143" s="9"/>
      <c r="C143" s="7"/>
      <c r="D143" s="42" t="str">
        <f t="shared" si="30"/>
        <v/>
      </c>
      <c r="E143" s="28"/>
      <c r="F143" s="28"/>
      <c r="G143" s="28"/>
      <c r="H143" s="28"/>
      <c r="I143" s="7" t="str">
        <f t="shared" si="31"/>
        <v/>
      </c>
      <c r="J143" s="7" t="str">
        <f t="shared" si="32"/>
        <v/>
      </c>
      <c r="K143" s="7" t="str">
        <f t="shared" si="33"/>
        <v/>
      </c>
      <c r="L143" s="7" t="str">
        <f t="shared" si="34"/>
        <v/>
      </c>
      <c r="M143" s="7" t="str">
        <f t="shared" si="35"/>
        <v/>
      </c>
      <c r="N143" s="7"/>
      <c r="O143" s="136" t="str">
        <f t="shared" si="36"/>
        <v/>
      </c>
      <c r="P143" s="38"/>
      <c r="Q143" s="38"/>
      <c r="R143" s="38"/>
      <c r="S143" s="45"/>
      <c r="T143" s="37" t="str">
        <f t="shared" si="39"/>
        <v/>
      </c>
      <c r="U143" s="39" t="str">
        <f t="shared" si="40"/>
        <v/>
      </c>
      <c r="V143" s="136" t="str">
        <f t="shared" si="37"/>
        <v/>
      </c>
      <c r="W143" s="37" t="str">
        <f t="shared" si="41"/>
        <v/>
      </c>
      <c r="X143" s="30" t="str">
        <f t="shared" si="42"/>
        <v/>
      </c>
      <c r="Y143" s="30"/>
      <c r="Z143" s="42" t="str">
        <f>IF($C143="","",VLOOKUP($C143,[0]!DATA1,28,FALSE))</f>
        <v/>
      </c>
      <c r="AA143" s="43" t="str">
        <f t="shared" si="38"/>
        <v/>
      </c>
      <c r="AB143" s="7"/>
      <c r="AC143" s="7"/>
      <c r="AD143" s="7"/>
      <c r="AE143" s="93"/>
      <c r="AF143" s="31"/>
    </row>
    <row r="144" spans="2:32" x14ac:dyDescent="0.2">
      <c r="B144" s="9"/>
      <c r="C144" s="7"/>
      <c r="D144" s="42" t="str">
        <f t="shared" si="30"/>
        <v/>
      </c>
      <c r="E144" s="28"/>
      <c r="F144" s="28"/>
      <c r="G144" s="28"/>
      <c r="H144" s="28"/>
      <c r="I144" s="7" t="str">
        <f t="shared" si="31"/>
        <v/>
      </c>
      <c r="J144" s="7" t="str">
        <f t="shared" si="32"/>
        <v/>
      </c>
      <c r="K144" s="7" t="str">
        <f t="shared" si="33"/>
        <v/>
      </c>
      <c r="L144" s="7" t="str">
        <f t="shared" si="34"/>
        <v/>
      </c>
      <c r="M144" s="7" t="str">
        <f t="shared" si="35"/>
        <v/>
      </c>
      <c r="N144" s="7"/>
      <c r="O144" s="136" t="str">
        <f t="shared" si="36"/>
        <v/>
      </c>
      <c r="P144" s="38"/>
      <c r="Q144" s="38"/>
      <c r="R144" s="38"/>
      <c r="S144" s="45"/>
      <c r="T144" s="37" t="str">
        <f t="shared" si="39"/>
        <v/>
      </c>
      <c r="U144" s="39" t="str">
        <f t="shared" si="40"/>
        <v/>
      </c>
      <c r="V144" s="136" t="str">
        <f t="shared" si="37"/>
        <v/>
      </c>
      <c r="W144" s="37" t="str">
        <f t="shared" si="41"/>
        <v/>
      </c>
      <c r="X144" s="30" t="str">
        <f t="shared" si="42"/>
        <v/>
      </c>
      <c r="Y144" s="30"/>
      <c r="Z144" s="42" t="str">
        <f>IF($C144="","",VLOOKUP($C144,[0]!DATA1,28,FALSE))</f>
        <v/>
      </c>
      <c r="AA144" s="43" t="str">
        <f t="shared" si="38"/>
        <v/>
      </c>
      <c r="AB144" s="7"/>
      <c r="AC144" s="7"/>
      <c r="AD144" s="7"/>
      <c r="AE144" s="93"/>
      <c r="AF144" s="31"/>
    </row>
    <row r="145" spans="2:32" x14ac:dyDescent="0.2">
      <c r="B145" s="9"/>
      <c r="C145" s="7"/>
      <c r="D145" s="42" t="str">
        <f t="shared" si="30"/>
        <v/>
      </c>
      <c r="E145" s="28"/>
      <c r="F145" s="28"/>
      <c r="G145" s="28"/>
      <c r="H145" s="28"/>
      <c r="I145" s="7" t="str">
        <f t="shared" si="31"/>
        <v/>
      </c>
      <c r="J145" s="7" t="str">
        <f t="shared" si="32"/>
        <v/>
      </c>
      <c r="K145" s="7" t="str">
        <f t="shared" si="33"/>
        <v/>
      </c>
      <c r="L145" s="7" t="str">
        <f t="shared" si="34"/>
        <v/>
      </c>
      <c r="M145" s="7" t="str">
        <f t="shared" si="35"/>
        <v/>
      </c>
      <c r="N145" s="7"/>
      <c r="O145" s="136" t="str">
        <f t="shared" si="36"/>
        <v/>
      </c>
      <c r="P145" s="38"/>
      <c r="Q145" s="38"/>
      <c r="R145" s="38"/>
      <c r="S145" s="45"/>
      <c r="T145" s="37" t="str">
        <f t="shared" si="39"/>
        <v/>
      </c>
      <c r="U145" s="39" t="str">
        <f t="shared" si="40"/>
        <v/>
      </c>
      <c r="V145" s="136" t="str">
        <f t="shared" si="37"/>
        <v/>
      </c>
      <c r="W145" s="37" t="str">
        <f t="shared" si="41"/>
        <v/>
      </c>
      <c r="X145" s="30" t="str">
        <f t="shared" si="42"/>
        <v/>
      </c>
      <c r="Y145" s="30"/>
      <c r="Z145" s="42" t="str">
        <f>IF($C145="","",VLOOKUP($C145,[0]!DATA1,28,FALSE))</f>
        <v/>
      </c>
      <c r="AA145" s="43" t="str">
        <f t="shared" si="38"/>
        <v/>
      </c>
      <c r="AB145" s="7"/>
      <c r="AC145" s="7"/>
      <c r="AD145" s="7"/>
      <c r="AE145" s="93"/>
      <c r="AF145" s="31"/>
    </row>
    <row r="146" spans="2:32" x14ac:dyDescent="0.2">
      <c r="B146" s="9"/>
      <c r="C146" s="7"/>
      <c r="D146" s="42" t="str">
        <f t="shared" si="30"/>
        <v/>
      </c>
      <c r="E146" s="28"/>
      <c r="F146" s="28"/>
      <c r="G146" s="28"/>
      <c r="H146" s="28"/>
      <c r="I146" s="7" t="str">
        <f t="shared" si="31"/>
        <v/>
      </c>
      <c r="J146" s="7" t="str">
        <f t="shared" si="32"/>
        <v/>
      </c>
      <c r="K146" s="7" t="str">
        <f t="shared" si="33"/>
        <v/>
      </c>
      <c r="L146" s="7" t="str">
        <f t="shared" si="34"/>
        <v/>
      </c>
      <c r="M146" s="7" t="str">
        <f t="shared" si="35"/>
        <v/>
      </c>
      <c r="N146" s="7"/>
      <c r="O146" s="136" t="str">
        <f t="shared" si="36"/>
        <v/>
      </c>
      <c r="P146" s="38"/>
      <c r="Q146" s="38"/>
      <c r="R146" s="38"/>
      <c r="S146" s="45"/>
      <c r="T146" s="37" t="str">
        <f t="shared" si="39"/>
        <v/>
      </c>
      <c r="U146" s="39" t="str">
        <f t="shared" si="40"/>
        <v/>
      </c>
      <c r="V146" s="136" t="str">
        <f t="shared" si="37"/>
        <v/>
      </c>
      <c r="W146" s="37" t="str">
        <f t="shared" si="41"/>
        <v/>
      </c>
      <c r="X146" s="30" t="str">
        <f t="shared" si="42"/>
        <v/>
      </c>
      <c r="Y146" s="30"/>
      <c r="Z146" s="42" t="str">
        <f>IF($C146="","",VLOOKUP($C146,[0]!DATA1,28,FALSE))</f>
        <v/>
      </c>
      <c r="AA146" s="43" t="str">
        <f t="shared" si="38"/>
        <v/>
      </c>
      <c r="AB146" s="7"/>
      <c r="AC146" s="7"/>
      <c r="AD146" s="7"/>
      <c r="AE146" s="93"/>
      <c r="AF146" s="31"/>
    </row>
    <row r="147" spans="2:32" x14ac:dyDescent="0.2">
      <c r="B147" s="9"/>
      <c r="C147" s="7"/>
      <c r="D147" s="42" t="str">
        <f t="shared" si="30"/>
        <v/>
      </c>
      <c r="E147" s="28"/>
      <c r="F147" s="28"/>
      <c r="G147" s="28"/>
      <c r="H147" s="28"/>
      <c r="I147" s="7" t="str">
        <f t="shared" si="31"/>
        <v/>
      </c>
      <c r="J147" s="7" t="str">
        <f t="shared" si="32"/>
        <v/>
      </c>
      <c r="K147" s="7" t="str">
        <f t="shared" si="33"/>
        <v/>
      </c>
      <c r="L147" s="7" t="str">
        <f t="shared" si="34"/>
        <v/>
      </c>
      <c r="M147" s="7" t="str">
        <f t="shared" si="35"/>
        <v/>
      </c>
      <c r="N147" s="7"/>
      <c r="O147" s="136" t="str">
        <f t="shared" si="36"/>
        <v/>
      </c>
      <c r="P147" s="38"/>
      <c r="Q147" s="38"/>
      <c r="R147" s="38"/>
      <c r="S147" s="45"/>
      <c r="T147" s="37" t="str">
        <f t="shared" si="39"/>
        <v/>
      </c>
      <c r="U147" s="39" t="str">
        <f t="shared" si="40"/>
        <v/>
      </c>
      <c r="V147" s="136" t="str">
        <f t="shared" si="37"/>
        <v/>
      </c>
      <c r="W147" s="37" t="str">
        <f t="shared" si="41"/>
        <v/>
      </c>
      <c r="X147" s="30" t="str">
        <f t="shared" si="42"/>
        <v/>
      </c>
      <c r="Y147" s="30"/>
      <c r="Z147" s="42" t="str">
        <f>IF($C147="","",VLOOKUP($C147,[0]!DATA1,28,FALSE))</f>
        <v/>
      </c>
      <c r="AA147" s="43" t="str">
        <f t="shared" si="38"/>
        <v/>
      </c>
      <c r="AB147" s="7"/>
      <c r="AC147" s="7"/>
      <c r="AD147" s="7"/>
      <c r="AE147" s="93"/>
      <c r="AF147" s="31"/>
    </row>
    <row r="148" spans="2:32" x14ac:dyDescent="0.2">
      <c r="B148" s="9"/>
      <c r="C148" s="7"/>
      <c r="D148" s="42" t="str">
        <f t="shared" si="30"/>
        <v/>
      </c>
      <c r="E148" s="28"/>
      <c r="F148" s="28"/>
      <c r="G148" s="28"/>
      <c r="H148" s="28"/>
      <c r="I148" s="7" t="str">
        <f t="shared" si="31"/>
        <v/>
      </c>
      <c r="J148" s="7" t="str">
        <f t="shared" si="32"/>
        <v/>
      </c>
      <c r="K148" s="7" t="str">
        <f t="shared" si="33"/>
        <v/>
      </c>
      <c r="L148" s="7" t="str">
        <f t="shared" si="34"/>
        <v/>
      </c>
      <c r="M148" s="7" t="str">
        <f t="shared" si="35"/>
        <v/>
      </c>
      <c r="N148" s="7"/>
      <c r="O148" s="136" t="str">
        <f t="shared" si="36"/>
        <v/>
      </c>
      <c r="P148" s="38"/>
      <c r="Q148" s="38"/>
      <c r="R148" s="38"/>
      <c r="S148" s="45"/>
      <c r="T148" s="37" t="str">
        <f t="shared" si="39"/>
        <v/>
      </c>
      <c r="U148" s="39" t="str">
        <f t="shared" si="40"/>
        <v/>
      </c>
      <c r="V148" s="136" t="str">
        <f t="shared" si="37"/>
        <v/>
      </c>
      <c r="W148" s="37" t="str">
        <f t="shared" si="41"/>
        <v/>
      </c>
      <c r="X148" s="30" t="str">
        <f t="shared" si="42"/>
        <v/>
      </c>
      <c r="Y148" s="30"/>
      <c r="Z148" s="42" t="str">
        <f>IF($C148="","",VLOOKUP($C148,[0]!DATA1,28,FALSE))</f>
        <v/>
      </c>
      <c r="AA148" s="43" t="str">
        <f t="shared" si="38"/>
        <v/>
      </c>
      <c r="AB148" s="7"/>
      <c r="AC148" s="7"/>
      <c r="AD148" s="7"/>
      <c r="AE148" s="93"/>
      <c r="AF148" s="31"/>
    </row>
    <row r="149" spans="2:32" x14ac:dyDescent="0.2">
      <c r="B149" s="9"/>
      <c r="C149" s="8"/>
      <c r="D149" s="42" t="str">
        <f t="shared" si="30"/>
        <v/>
      </c>
      <c r="E149" s="28"/>
      <c r="F149" s="28"/>
      <c r="G149" s="28"/>
      <c r="H149" s="28"/>
      <c r="I149" s="7" t="str">
        <f t="shared" si="31"/>
        <v/>
      </c>
      <c r="J149" s="7" t="str">
        <f t="shared" si="32"/>
        <v/>
      </c>
      <c r="K149" s="7" t="str">
        <f t="shared" si="33"/>
        <v/>
      </c>
      <c r="L149" s="7" t="str">
        <f t="shared" si="34"/>
        <v/>
      </c>
      <c r="M149" s="7" t="str">
        <f t="shared" si="35"/>
        <v/>
      </c>
      <c r="N149" s="7"/>
      <c r="O149" s="136" t="str">
        <f t="shared" si="36"/>
        <v/>
      </c>
      <c r="P149" s="38"/>
      <c r="Q149" s="38"/>
      <c r="R149" s="38"/>
      <c r="S149" s="45"/>
      <c r="T149" s="37" t="str">
        <f t="shared" si="39"/>
        <v/>
      </c>
      <c r="U149" s="39" t="str">
        <f t="shared" si="40"/>
        <v/>
      </c>
      <c r="V149" s="136" t="str">
        <f t="shared" si="37"/>
        <v/>
      </c>
      <c r="W149" s="37" t="str">
        <f t="shared" si="41"/>
        <v/>
      </c>
      <c r="X149" s="30" t="str">
        <f t="shared" si="42"/>
        <v/>
      </c>
      <c r="Y149" s="30"/>
      <c r="Z149" s="42" t="str">
        <f>IF($C149="","",VLOOKUP($C149,[0]!DATA1,28,FALSE))</f>
        <v/>
      </c>
      <c r="AA149" s="43" t="str">
        <f t="shared" si="38"/>
        <v/>
      </c>
      <c r="AB149" s="7"/>
      <c r="AC149" s="7"/>
      <c r="AD149" s="7"/>
      <c r="AE149" s="93"/>
      <c r="AF149" s="31"/>
    </row>
    <row r="150" spans="2:32" x14ac:dyDescent="0.2">
      <c r="B150" s="9"/>
      <c r="C150" s="8"/>
      <c r="D150" s="42" t="str">
        <f t="shared" si="30"/>
        <v/>
      </c>
      <c r="E150" s="28"/>
      <c r="F150" s="28"/>
      <c r="G150" s="28"/>
      <c r="H150" s="28"/>
      <c r="I150" s="7" t="str">
        <f t="shared" si="31"/>
        <v/>
      </c>
      <c r="J150" s="7" t="str">
        <f t="shared" si="32"/>
        <v/>
      </c>
      <c r="K150" s="7" t="str">
        <f t="shared" si="33"/>
        <v/>
      </c>
      <c r="L150" s="7" t="str">
        <f t="shared" si="34"/>
        <v/>
      </c>
      <c r="M150" s="7" t="str">
        <f t="shared" si="35"/>
        <v/>
      </c>
      <c r="N150" s="7"/>
      <c r="O150" s="136" t="str">
        <f t="shared" si="36"/>
        <v/>
      </c>
      <c r="P150" s="38"/>
      <c r="Q150" s="38"/>
      <c r="R150" s="38"/>
      <c r="S150" s="45"/>
      <c r="T150" s="37" t="str">
        <f t="shared" si="39"/>
        <v/>
      </c>
      <c r="U150" s="39" t="str">
        <f t="shared" si="40"/>
        <v/>
      </c>
      <c r="V150" s="136" t="str">
        <f t="shared" si="37"/>
        <v/>
      </c>
      <c r="W150" s="37" t="str">
        <f t="shared" si="41"/>
        <v/>
      </c>
      <c r="X150" s="30" t="str">
        <f t="shared" si="42"/>
        <v/>
      </c>
      <c r="Y150" s="30"/>
      <c r="Z150" s="42" t="str">
        <f>IF($C150="","",VLOOKUP($C150,[0]!DATA1,28,FALSE))</f>
        <v/>
      </c>
      <c r="AA150" s="43" t="str">
        <f t="shared" si="38"/>
        <v/>
      </c>
      <c r="AB150" s="7"/>
      <c r="AC150" s="7"/>
      <c r="AD150" s="7"/>
      <c r="AE150" s="93"/>
      <c r="AF150" s="31"/>
    </row>
    <row r="151" spans="2:32" x14ac:dyDescent="0.2">
      <c r="B151" s="9"/>
      <c r="C151" s="8"/>
      <c r="D151" s="42" t="str">
        <f t="shared" si="30"/>
        <v/>
      </c>
      <c r="E151" s="28"/>
      <c r="F151" s="28"/>
      <c r="G151" s="28"/>
      <c r="H151" s="28"/>
      <c r="I151" s="7" t="str">
        <f t="shared" si="31"/>
        <v/>
      </c>
      <c r="J151" s="7" t="str">
        <f t="shared" si="32"/>
        <v/>
      </c>
      <c r="K151" s="7" t="str">
        <f t="shared" si="33"/>
        <v/>
      </c>
      <c r="L151" s="7" t="str">
        <f t="shared" si="34"/>
        <v/>
      </c>
      <c r="M151" s="7" t="str">
        <f t="shared" si="35"/>
        <v/>
      </c>
      <c r="N151" s="7"/>
      <c r="O151" s="136" t="str">
        <f t="shared" si="36"/>
        <v/>
      </c>
      <c r="P151" s="38"/>
      <c r="Q151" s="38"/>
      <c r="R151" s="38"/>
      <c r="S151" s="45"/>
      <c r="T151" s="37" t="str">
        <f t="shared" si="39"/>
        <v/>
      </c>
      <c r="U151" s="39" t="str">
        <f t="shared" si="40"/>
        <v/>
      </c>
      <c r="V151" s="136" t="str">
        <f t="shared" si="37"/>
        <v/>
      </c>
      <c r="W151" s="37" t="str">
        <f t="shared" si="41"/>
        <v/>
      </c>
      <c r="X151" s="30" t="str">
        <f t="shared" si="42"/>
        <v/>
      </c>
      <c r="Y151" s="30"/>
      <c r="Z151" s="42" t="str">
        <f>IF($C151="","",VLOOKUP($C151,[0]!DATA1,28,FALSE))</f>
        <v/>
      </c>
      <c r="AA151" s="43" t="str">
        <f t="shared" si="38"/>
        <v/>
      </c>
      <c r="AB151" s="7"/>
      <c r="AC151" s="7"/>
      <c r="AD151" s="7"/>
      <c r="AE151" s="93"/>
      <c r="AF151" s="31"/>
    </row>
    <row r="152" spans="2:32" x14ac:dyDescent="0.2">
      <c r="B152" s="9"/>
      <c r="C152" s="8"/>
      <c r="D152" s="42" t="str">
        <f t="shared" si="30"/>
        <v/>
      </c>
      <c r="E152" s="28"/>
      <c r="F152" s="28"/>
      <c r="G152" s="28"/>
      <c r="H152" s="28"/>
      <c r="I152" s="7" t="str">
        <f t="shared" si="31"/>
        <v/>
      </c>
      <c r="J152" s="7" t="str">
        <f t="shared" si="32"/>
        <v/>
      </c>
      <c r="K152" s="7" t="str">
        <f t="shared" si="33"/>
        <v/>
      </c>
      <c r="L152" s="7" t="str">
        <f t="shared" si="34"/>
        <v/>
      </c>
      <c r="M152" s="7" t="str">
        <f t="shared" si="35"/>
        <v/>
      </c>
      <c r="N152" s="7"/>
      <c r="O152" s="136" t="str">
        <f t="shared" si="36"/>
        <v/>
      </c>
      <c r="P152" s="38"/>
      <c r="Q152" s="38"/>
      <c r="R152" s="38"/>
      <c r="S152" s="45"/>
      <c r="T152" s="37" t="str">
        <f t="shared" si="39"/>
        <v/>
      </c>
      <c r="U152" s="39" t="str">
        <f t="shared" si="40"/>
        <v/>
      </c>
      <c r="V152" s="136" t="str">
        <f t="shared" si="37"/>
        <v/>
      </c>
      <c r="W152" s="37" t="str">
        <f t="shared" si="41"/>
        <v/>
      </c>
      <c r="X152" s="30" t="str">
        <f t="shared" si="42"/>
        <v/>
      </c>
      <c r="Y152" s="30"/>
      <c r="Z152" s="42" t="str">
        <f>IF($C152="","",VLOOKUP($C152,[0]!DATA1,28,FALSE))</f>
        <v/>
      </c>
      <c r="AA152" s="43" t="str">
        <f t="shared" si="38"/>
        <v/>
      </c>
      <c r="AB152" s="7"/>
      <c r="AC152" s="7"/>
      <c r="AD152" s="7"/>
      <c r="AE152" s="93"/>
      <c r="AF152" s="31"/>
    </row>
    <row r="153" spans="2:32" x14ac:dyDescent="0.2">
      <c r="B153" s="9"/>
      <c r="C153" s="8"/>
      <c r="D153" s="42" t="str">
        <f t="shared" si="30"/>
        <v/>
      </c>
      <c r="E153" s="28"/>
      <c r="F153" s="28"/>
      <c r="G153" s="28"/>
      <c r="H153" s="28"/>
      <c r="I153" s="7" t="str">
        <f t="shared" si="31"/>
        <v/>
      </c>
      <c r="J153" s="7" t="str">
        <f t="shared" si="32"/>
        <v/>
      </c>
      <c r="K153" s="7" t="str">
        <f t="shared" si="33"/>
        <v/>
      </c>
      <c r="L153" s="7" t="str">
        <f t="shared" si="34"/>
        <v/>
      </c>
      <c r="M153" s="7" t="str">
        <f t="shared" si="35"/>
        <v/>
      </c>
      <c r="N153" s="7"/>
      <c r="O153" s="136" t="str">
        <f t="shared" si="36"/>
        <v/>
      </c>
      <c r="P153" s="38"/>
      <c r="Q153" s="38"/>
      <c r="R153" s="38"/>
      <c r="S153" s="45"/>
      <c r="T153" s="37" t="str">
        <f t="shared" si="39"/>
        <v/>
      </c>
      <c r="U153" s="39" t="str">
        <f t="shared" si="40"/>
        <v/>
      </c>
      <c r="V153" s="136" t="str">
        <f t="shared" si="37"/>
        <v/>
      </c>
      <c r="W153" s="37" t="str">
        <f t="shared" si="41"/>
        <v/>
      </c>
      <c r="X153" s="30" t="str">
        <f t="shared" si="42"/>
        <v/>
      </c>
      <c r="Y153" s="30"/>
      <c r="Z153" s="42" t="str">
        <f>IF($C153="","",VLOOKUP($C153,[0]!DATA1,28,FALSE))</f>
        <v/>
      </c>
      <c r="AA153" s="43" t="str">
        <f t="shared" si="38"/>
        <v/>
      </c>
      <c r="AB153" s="7"/>
      <c r="AC153" s="7"/>
      <c r="AD153" s="7"/>
      <c r="AE153" s="93"/>
      <c r="AF153" s="31"/>
    </row>
    <row r="154" spans="2:32" x14ac:dyDescent="0.2">
      <c r="B154" s="9"/>
      <c r="C154" s="8"/>
      <c r="D154" s="42" t="str">
        <f t="shared" si="30"/>
        <v/>
      </c>
      <c r="E154" s="28"/>
      <c r="F154" s="28"/>
      <c r="G154" s="28"/>
      <c r="H154" s="28"/>
      <c r="I154" s="7" t="str">
        <f t="shared" si="31"/>
        <v/>
      </c>
      <c r="J154" s="7" t="str">
        <f t="shared" si="32"/>
        <v/>
      </c>
      <c r="K154" s="7" t="str">
        <f t="shared" si="33"/>
        <v/>
      </c>
      <c r="L154" s="7" t="str">
        <f t="shared" si="34"/>
        <v/>
      </c>
      <c r="M154" s="7" t="str">
        <f t="shared" si="35"/>
        <v/>
      </c>
      <c r="N154" s="7"/>
      <c r="O154" s="136" t="str">
        <f t="shared" si="36"/>
        <v/>
      </c>
      <c r="P154" s="38"/>
      <c r="Q154" s="38"/>
      <c r="R154" s="38"/>
      <c r="S154" s="45"/>
      <c r="T154" s="37" t="str">
        <f t="shared" si="39"/>
        <v/>
      </c>
      <c r="U154" s="39" t="str">
        <f t="shared" si="40"/>
        <v/>
      </c>
      <c r="V154" s="136" t="str">
        <f t="shared" si="37"/>
        <v/>
      </c>
      <c r="W154" s="37" t="str">
        <f t="shared" si="41"/>
        <v/>
      </c>
      <c r="X154" s="30" t="str">
        <f t="shared" si="42"/>
        <v/>
      </c>
      <c r="Y154" s="30"/>
      <c r="Z154" s="42" t="str">
        <f>IF($C154="","",VLOOKUP($C154,[0]!DATA1,28,FALSE))</f>
        <v/>
      </c>
      <c r="AA154" s="43" t="str">
        <f t="shared" si="38"/>
        <v/>
      </c>
      <c r="AB154" s="7"/>
      <c r="AC154" s="7"/>
      <c r="AD154" s="7"/>
      <c r="AE154" s="93"/>
      <c r="AF154" s="31"/>
    </row>
    <row r="155" spans="2:32" x14ac:dyDescent="0.2">
      <c r="B155" s="9"/>
      <c r="C155" s="8"/>
      <c r="D155" s="42" t="str">
        <f t="shared" si="30"/>
        <v/>
      </c>
      <c r="E155" s="28"/>
      <c r="F155" s="28"/>
      <c r="G155" s="28"/>
      <c r="H155" s="28"/>
      <c r="I155" s="7" t="str">
        <f t="shared" si="31"/>
        <v/>
      </c>
      <c r="J155" s="7" t="str">
        <f t="shared" si="32"/>
        <v/>
      </c>
      <c r="K155" s="7" t="str">
        <f t="shared" si="33"/>
        <v/>
      </c>
      <c r="L155" s="7" t="str">
        <f t="shared" si="34"/>
        <v/>
      </c>
      <c r="M155" s="7" t="str">
        <f t="shared" si="35"/>
        <v/>
      </c>
      <c r="N155" s="7"/>
      <c r="O155" s="136" t="str">
        <f t="shared" si="36"/>
        <v/>
      </c>
      <c r="P155" s="38"/>
      <c r="Q155" s="38"/>
      <c r="R155" s="38"/>
      <c r="S155" s="45"/>
      <c r="T155" s="37" t="str">
        <f t="shared" si="39"/>
        <v/>
      </c>
      <c r="U155" s="39" t="str">
        <f t="shared" si="40"/>
        <v/>
      </c>
      <c r="V155" s="136" t="str">
        <f t="shared" si="37"/>
        <v/>
      </c>
      <c r="W155" s="37" t="str">
        <f t="shared" si="41"/>
        <v/>
      </c>
      <c r="X155" s="30" t="str">
        <f t="shared" si="42"/>
        <v/>
      </c>
      <c r="Y155" s="30"/>
      <c r="Z155" s="42" t="str">
        <f>IF($C155="","",VLOOKUP($C155,[0]!DATA1,28,FALSE))</f>
        <v/>
      </c>
      <c r="AA155" s="43" t="str">
        <f t="shared" si="38"/>
        <v/>
      </c>
      <c r="AB155" s="7"/>
      <c r="AC155" s="7"/>
      <c r="AD155" s="7"/>
      <c r="AE155" s="93"/>
      <c r="AF155" s="31"/>
    </row>
    <row r="156" spans="2:32" x14ac:dyDescent="0.2">
      <c r="B156" s="9"/>
      <c r="C156" s="8"/>
      <c r="D156" s="42" t="str">
        <f t="shared" si="30"/>
        <v/>
      </c>
      <c r="E156" s="28"/>
      <c r="F156" s="28"/>
      <c r="G156" s="28"/>
      <c r="H156" s="28"/>
      <c r="I156" s="7" t="str">
        <f t="shared" si="31"/>
        <v/>
      </c>
      <c r="J156" s="7" t="str">
        <f t="shared" si="32"/>
        <v/>
      </c>
      <c r="K156" s="7" t="str">
        <f t="shared" si="33"/>
        <v/>
      </c>
      <c r="L156" s="7" t="str">
        <f t="shared" si="34"/>
        <v/>
      </c>
      <c r="M156" s="7" t="str">
        <f t="shared" si="35"/>
        <v/>
      </c>
      <c r="N156" s="7"/>
      <c r="O156" s="136" t="str">
        <f t="shared" si="36"/>
        <v/>
      </c>
      <c r="P156" s="38"/>
      <c r="Q156" s="38"/>
      <c r="R156" s="38"/>
      <c r="S156" s="45"/>
      <c r="T156" s="37" t="str">
        <f t="shared" si="39"/>
        <v/>
      </c>
      <c r="U156" s="39" t="str">
        <f t="shared" si="40"/>
        <v/>
      </c>
      <c r="V156" s="136" t="str">
        <f t="shared" si="37"/>
        <v/>
      </c>
      <c r="W156" s="37" t="str">
        <f t="shared" si="41"/>
        <v/>
      </c>
      <c r="X156" s="30" t="str">
        <f t="shared" si="42"/>
        <v/>
      </c>
      <c r="Y156" s="30"/>
      <c r="Z156" s="42" t="str">
        <f>IF($C156="","",VLOOKUP($C156,[0]!DATA1,28,FALSE))</f>
        <v/>
      </c>
      <c r="AA156" s="43" t="str">
        <f t="shared" si="38"/>
        <v/>
      </c>
      <c r="AB156" s="7"/>
      <c r="AC156" s="7"/>
      <c r="AD156" s="7"/>
      <c r="AE156" s="93"/>
      <c r="AF156" s="31"/>
    </row>
    <row r="157" spans="2:32" x14ac:dyDescent="0.2">
      <c r="B157" s="9"/>
      <c r="C157" s="8"/>
      <c r="D157" s="42" t="str">
        <f t="shared" si="30"/>
        <v/>
      </c>
      <c r="E157" s="28"/>
      <c r="F157" s="28"/>
      <c r="G157" s="28"/>
      <c r="H157" s="28"/>
      <c r="I157" s="7" t="str">
        <f t="shared" si="31"/>
        <v/>
      </c>
      <c r="J157" s="7" t="str">
        <f t="shared" si="32"/>
        <v/>
      </c>
      <c r="K157" s="7" t="str">
        <f t="shared" si="33"/>
        <v/>
      </c>
      <c r="L157" s="7" t="str">
        <f t="shared" si="34"/>
        <v/>
      </c>
      <c r="M157" s="7" t="str">
        <f t="shared" si="35"/>
        <v/>
      </c>
      <c r="N157" s="7"/>
      <c r="O157" s="136" t="str">
        <f t="shared" si="36"/>
        <v/>
      </c>
      <c r="P157" s="38"/>
      <c r="Q157" s="38"/>
      <c r="R157" s="38"/>
      <c r="S157" s="45"/>
      <c r="T157" s="37" t="str">
        <f t="shared" si="39"/>
        <v/>
      </c>
      <c r="U157" s="39" t="str">
        <f t="shared" si="40"/>
        <v/>
      </c>
      <c r="V157" s="136" t="str">
        <f t="shared" si="37"/>
        <v/>
      </c>
      <c r="W157" s="37" t="str">
        <f t="shared" si="41"/>
        <v/>
      </c>
      <c r="X157" s="30" t="str">
        <f t="shared" si="42"/>
        <v/>
      </c>
      <c r="Y157" s="30"/>
      <c r="Z157" s="42" t="str">
        <f>IF($C157="","",VLOOKUP($C157,[0]!DATA1,28,FALSE))</f>
        <v/>
      </c>
      <c r="AA157" s="43" t="str">
        <f t="shared" si="38"/>
        <v/>
      </c>
      <c r="AB157" s="7"/>
      <c r="AC157" s="7"/>
      <c r="AD157" s="7"/>
      <c r="AE157" s="93"/>
      <c r="AF157" s="31"/>
    </row>
    <row r="158" spans="2:32" x14ac:dyDescent="0.2">
      <c r="B158" s="9"/>
      <c r="C158" s="8"/>
      <c r="D158" s="42" t="str">
        <f t="shared" si="30"/>
        <v/>
      </c>
      <c r="E158" s="28"/>
      <c r="F158" s="28"/>
      <c r="G158" s="28"/>
      <c r="H158" s="28"/>
      <c r="I158" s="7" t="str">
        <f t="shared" si="31"/>
        <v/>
      </c>
      <c r="J158" s="7" t="str">
        <f t="shared" si="32"/>
        <v/>
      </c>
      <c r="K158" s="7" t="str">
        <f t="shared" si="33"/>
        <v/>
      </c>
      <c r="L158" s="7" t="str">
        <f t="shared" si="34"/>
        <v/>
      </c>
      <c r="M158" s="7" t="str">
        <f t="shared" si="35"/>
        <v/>
      </c>
      <c r="N158" s="7"/>
      <c r="O158" s="136" t="str">
        <f t="shared" si="36"/>
        <v/>
      </c>
      <c r="P158" s="38"/>
      <c r="Q158" s="38"/>
      <c r="R158" s="38"/>
      <c r="S158" s="45"/>
      <c r="T158" s="37" t="str">
        <f t="shared" si="39"/>
        <v/>
      </c>
      <c r="U158" s="39" t="str">
        <f t="shared" si="40"/>
        <v/>
      </c>
      <c r="V158" s="136" t="str">
        <f t="shared" si="37"/>
        <v/>
      </c>
      <c r="W158" s="37" t="str">
        <f t="shared" si="41"/>
        <v/>
      </c>
      <c r="X158" s="30" t="str">
        <f t="shared" si="42"/>
        <v/>
      </c>
      <c r="Y158" s="30"/>
      <c r="Z158" s="42" t="str">
        <f>IF($C158="","",VLOOKUP($C158,[0]!DATA1,28,FALSE))</f>
        <v/>
      </c>
      <c r="AA158" s="43" t="str">
        <f t="shared" si="38"/>
        <v/>
      </c>
      <c r="AB158" s="7"/>
      <c r="AC158" s="7"/>
      <c r="AD158" s="7"/>
      <c r="AE158" s="93"/>
      <c r="AF158" s="31"/>
    </row>
    <row r="159" spans="2:32" x14ac:dyDescent="0.2">
      <c r="B159" s="9"/>
      <c r="C159" s="8"/>
      <c r="D159" s="42" t="str">
        <f t="shared" si="30"/>
        <v/>
      </c>
      <c r="E159" s="28"/>
      <c r="F159" s="28"/>
      <c r="G159" s="28"/>
      <c r="H159" s="28"/>
      <c r="I159" s="7" t="str">
        <f t="shared" si="31"/>
        <v/>
      </c>
      <c r="J159" s="7" t="str">
        <f t="shared" si="32"/>
        <v/>
      </c>
      <c r="K159" s="7" t="str">
        <f t="shared" si="33"/>
        <v/>
      </c>
      <c r="L159" s="7" t="str">
        <f t="shared" si="34"/>
        <v/>
      </c>
      <c r="M159" s="7" t="str">
        <f t="shared" si="35"/>
        <v/>
      </c>
      <c r="N159" s="7"/>
      <c r="O159" s="136" t="str">
        <f t="shared" si="36"/>
        <v/>
      </c>
      <c r="P159" s="38"/>
      <c r="Q159" s="38"/>
      <c r="R159" s="38"/>
      <c r="S159" s="45"/>
      <c r="T159" s="37" t="str">
        <f t="shared" si="39"/>
        <v/>
      </c>
      <c r="U159" s="39" t="str">
        <f t="shared" si="40"/>
        <v/>
      </c>
      <c r="V159" s="136" t="str">
        <f t="shared" si="37"/>
        <v/>
      </c>
      <c r="W159" s="37" t="str">
        <f t="shared" si="41"/>
        <v/>
      </c>
      <c r="X159" s="30" t="str">
        <f t="shared" si="42"/>
        <v/>
      </c>
      <c r="Y159" s="30"/>
      <c r="Z159" s="42" t="str">
        <f>IF($C159="","",VLOOKUP($C159,[0]!DATA1,28,FALSE))</f>
        <v/>
      </c>
      <c r="AA159" s="43" t="str">
        <f t="shared" si="38"/>
        <v/>
      </c>
      <c r="AB159" s="7"/>
      <c r="AC159" s="7"/>
      <c r="AD159" s="7"/>
      <c r="AE159" s="93"/>
      <c r="AF159" s="31"/>
    </row>
    <row r="160" spans="2:32" x14ac:dyDescent="0.2">
      <c r="B160" s="9"/>
      <c r="C160" s="8"/>
      <c r="D160" s="42" t="str">
        <f t="shared" si="30"/>
        <v/>
      </c>
      <c r="E160" s="28"/>
      <c r="F160" s="28"/>
      <c r="G160" s="28"/>
      <c r="H160" s="28"/>
      <c r="I160" s="7" t="str">
        <f t="shared" si="31"/>
        <v/>
      </c>
      <c r="J160" s="7" t="str">
        <f t="shared" si="32"/>
        <v/>
      </c>
      <c r="K160" s="7" t="str">
        <f t="shared" si="33"/>
        <v/>
      </c>
      <c r="L160" s="7" t="str">
        <f t="shared" si="34"/>
        <v/>
      </c>
      <c r="M160" s="7" t="str">
        <f t="shared" si="35"/>
        <v/>
      </c>
      <c r="N160" s="7"/>
      <c r="O160" s="136" t="str">
        <f t="shared" si="36"/>
        <v/>
      </c>
      <c r="P160" s="38"/>
      <c r="Q160" s="38"/>
      <c r="R160" s="38"/>
      <c r="S160" s="45"/>
      <c r="T160" s="37" t="str">
        <f t="shared" si="39"/>
        <v/>
      </c>
      <c r="U160" s="39" t="str">
        <f t="shared" si="40"/>
        <v/>
      </c>
      <c r="V160" s="136" t="str">
        <f t="shared" si="37"/>
        <v/>
      </c>
      <c r="W160" s="37" t="str">
        <f t="shared" si="41"/>
        <v/>
      </c>
      <c r="X160" s="30" t="str">
        <f t="shared" si="42"/>
        <v/>
      </c>
      <c r="Y160" s="30"/>
      <c r="Z160" s="42" t="str">
        <f>IF($C160="","",VLOOKUP($C160,[0]!DATA1,28,FALSE))</f>
        <v/>
      </c>
      <c r="AA160" s="43" t="str">
        <f t="shared" si="38"/>
        <v/>
      </c>
      <c r="AB160" s="7"/>
      <c r="AC160" s="7"/>
      <c r="AD160" s="7"/>
      <c r="AE160" s="93"/>
      <c r="AF160" s="31"/>
    </row>
    <row r="161" spans="2:32" x14ac:dyDescent="0.2">
      <c r="B161" s="9"/>
      <c r="C161" s="8"/>
      <c r="D161" s="42" t="str">
        <f t="shared" si="30"/>
        <v/>
      </c>
      <c r="E161" s="28"/>
      <c r="F161" s="28"/>
      <c r="G161" s="28"/>
      <c r="H161" s="28"/>
      <c r="I161" s="7" t="str">
        <f t="shared" si="31"/>
        <v/>
      </c>
      <c r="J161" s="7" t="str">
        <f t="shared" si="32"/>
        <v/>
      </c>
      <c r="K161" s="7" t="str">
        <f t="shared" si="33"/>
        <v/>
      </c>
      <c r="L161" s="7" t="str">
        <f t="shared" si="34"/>
        <v/>
      </c>
      <c r="M161" s="7" t="str">
        <f t="shared" si="35"/>
        <v/>
      </c>
      <c r="N161" s="7"/>
      <c r="O161" s="136" t="str">
        <f t="shared" si="36"/>
        <v/>
      </c>
      <c r="P161" s="38"/>
      <c r="Q161" s="38"/>
      <c r="R161" s="38"/>
      <c r="S161" s="45"/>
      <c r="T161" s="37" t="str">
        <f t="shared" si="39"/>
        <v/>
      </c>
      <c r="U161" s="39" t="str">
        <f t="shared" si="40"/>
        <v/>
      </c>
      <c r="V161" s="136" t="str">
        <f t="shared" si="37"/>
        <v/>
      </c>
      <c r="W161" s="37" t="str">
        <f t="shared" si="41"/>
        <v/>
      </c>
      <c r="X161" s="30" t="str">
        <f t="shared" si="42"/>
        <v/>
      </c>
      <c r="Y161" s="30"/>
      <c r="Z161" s="42" t="str">
        <f>IF($C161="","",VLOOKUP($C161,[0]!DATA1,28,FALSE))</f>
        <v/>
      </c>
      <c r="AA161" s="43" t="str">
        <f t="shared" si="38"/>
        <v/>
      </c>
      <c r="AB161" s="7"/>
      <c r="AC161" s="7"/>
      <c r="AD161" s="7"/>
      <c r="AE161" s="93"/>
      <c r="AF161" s="31"/>
    </row>
    <row r="162" spans="2:32" x14ac:dyDescent="0.2">
      <c r="B162" s="9"/>
      <c r="C162" s="8"/>
      <c r="D162" s="42" t="str">
        <f t="shared" si="30"/>
        <v/>
      </c>
      <c r="E162" s="28"/>
      <c r="F162" s="28"/>
      <c r="G162" s="28"/>
      <c r="H162" s="28"/>
      <c r="I162" s="7" t="str">
        <f t="shared" si="31"/>
        <v/>
      </c>
      <c r="J162" s="7" t="str">
        <f t="shared" si="32"/>
        <v/>
      </c>
      <c r="K162" s="7" t="str">
        <f t="shared" si="33"/>
        <v/>
      </c>
      <c r="L162" s="7" t="str">
        <f t="shared" si="34"/>
        <v/>
      </c>
      <c r="M162" s="7" t="str">
        <f t="shared" si="35"/>
        <v/>
      </c>
      <c r="N162" s="7"/>
      <c r="O162" s="136" t="str">
        <f t="shared" si="36"/>
        <v/>
      </c>
      <c r="P162" s="38"/>
      <c r="Q162" s="38"/>
      <c r="R162" s="38"/>
      <c r="S162" s="45"/>
      <c r="T162" s="37" t="str">
        <f t="shared" si="39"/>
        <v/>
      </c>
      <c r="U162" s="39" t="str">
        <f t="shared" si="40"/>
        <v/>
      </c>
      <c r="V162" s="136" t="str">
        <f t="shared" si="37"/>
        <v/>
      </c>
      <c r="W162" s="37" t="str">
        <f t="shared" si="41"/>
        <v/>
      </c>
      <c r="X162" s="30" t="str">
        <f t="shared" si="42"/>
        <v/>
      </c>
      <c r="Y162" s="30"/>
      <c r="Z162" s="42" t="str">
        <f>IF($C162="","",VLOOKUP($C162,[0]!DATA1,28,FALSE))</f>
        <v/>
      </c>
      <c r="AA162" s="43" t="str">
        <f t="shared" si="38"/>
        <v/>
      </c>
      <c r="AB162" s="7"/>
      <c r="AC162" s="7"/>
      <c r="AD162" s="7"/>
      <c r="AE162" s="93"/>
      <c r="AF162" s="31"/>
    </row>
    <row r="163" spans="2:32" x14ac:dyDescent="0.2">
      <c r="B163" s="9"/>
      <c r="C163" s="8"/>
      <c r="D163" s="42" t="str">
        <f t="shared" si="30"/>
        <v/>
      </c>
      <c r="E163" s="28"/>
      <c r="F163" s="28"/>
      <c r="G163" s="28"/>
      <c r="H163" s="28"/>
      <c r="I163" s="7" t="str">
        <f t="shared" si="31"/>
        <v/>
      </c>
      <c r="J163" s="7" t="str">
        <f t="shared" si="32"/>
        <v/>
      </c>
      <c r="K163" s="7" t="str">
        <f t="shared" si="33"/>
        <v/>
      </c>
      <c r="L163" s="7" t="str">
        <f t="shared" si="34"/>
        <v/>
      </c>
      <c r="M163" s="7" t="str">
        <f t="shared" si="35"/>
        <v/>
      </c>
      <c r="N163" s="7"/>
      <c r="O163" s="136" t="str">
        <f t="shared" si="36"/>
        <v/>
      </c>
      <c r="P163" s="38"/>
      <c r="Q163" s="38"/>
      <c r="R163" s="38"/>
      <c r="S163" s="45"/>
      <c r="T163" s="37" t="str">
        <f t="shared" si="39"/>
        <v/>
      </c>
      <c r="U163" s="39" t="str">
        <f t="shared" si="40"/>
        <v/>
      </c>
      <c r="V163" s="136" t="str">
        <f t="shared" si="37"/>
        <v/>
      </c>
      <c r="W163" s="37" t="str">
        <f t="shared" si="41"/>
        <v/>
      </c>
      <c r="X163" s="30" t="str">
        <f t="shared" si="42"/>
        <v/>
      </c>
      <c r="Y163" s="30"/>
      <c r="Z163" s="42" t="str">
        <f>IF($C163="","",VLOOKUP($C163,[0]!DATA1,28,FALSE))</f>
        <v/>
      </c>
      <c r="AA163" s="43" t="str">
        <f t="shared" si="38"/>
        <v/>
      </c>
      <c r="AB163" s="7"/>
      <c r="AC163" s="7"/>
      <c r="AD163" s="7"/>
      <c r="AE163" s="93"/>
      <c r="AF163" s="31"/>
    </row>
    <row r="164" spans="2:32" x14ac:dyDescent="0.2">
      <c r="B164" s="9"/>
      <c r="C164" s="8"/>
      <c r="D164" s="42" t="str">
        <f t="shared" si="30"/>
        <v/>
      </c>
      <c r="E164" s="28"/>
      <c r="F164" s="28"/>
      <c r="G164" s="28"/>
      <c r="H164" s="28"/>
      <c r="I164" s="7" t="str">
        <f t="shared" si="31"/>
        <v/>
      </c>
      <c r="J164" s="7" t="str">
        <f t="shared" si="32"/>
        <v/>
      </c>
      <c r="K164" s="7" t="str">
        <f t="shared" si="33"/>
        <v/>
      </c>
      <c r="L164" s="7" t="str">
        <f t="shared" si="34"/>
        <v/>
      </c>
      <c r="M164" s="7" t="str">
        <f t="shared" si="35"/>
        <v/>
      </c>
      <c r="N164" s="7"/>
      <c r="O164" s="136" t="str">
        <f t="shared" si="36"/>
        <v/>
      </c>
      <c r="P164" s="38"/>
      <c r="Q164" s="38"/>
      <c r="R164" s="38"/>
      <c r="S164" s="45"/>
      <c r="T164" s="37" t="str">
        <f t="shared" si="39"/>
        <v/>
      </c>
      <c r="U164" s="39" t="str">
        <f t="shared" si="40"/>
        <v/>
      </c>
      <c r="V164" s="136" t="str">
        <f t="shared" si="37"/>
        <v/>
      </c>
      <c r="W164" s="37" t="str">
        <f t="shared" si="41"/>
        <v/>
      </c>
      <c r="X164" s="30" t="str">
        <f t="shared" si="42"/>
        <v/>
      </c>
      <c r="Y164" s="30"/>
      <c r="Z164" s="42" t="str">
        <f>IF($C164="","",VLOOKUP($C164,[0]!DATA1,28,FALSE))</f>
        <v/>
      </c>
      <c r="AA164" s="43" t="str">
        <f t="shared" si="38"/>
        <v/>
      </c>
      <c r="AB164" s="7"/>
      <c r="AC164" s="7"/>
      <c r="AD164" s="7"/>
      <c r="AE164" s="93"/>
      <c r="AF164" s="31"/>
    </row>
    <row r="165" spans="2:32" x14ac:dyDescent="0.2">
      <c r="B165" s="9"/>
      <c r="C165" s="8"/>
      <c r="D165" s="42" t="str">
        <f t="shared" si="30"/>
        <v/>
      </c>
      <c r="E165" s="28"/>
      <c r="F165" s="28"/>
      <c r="G165" s="28"/>
      <c r="H165" s="28"/>
      <c r="I165" s="7" t="str">
        <f t="shared" si="31"/>
        <v/>
      </c>
      <c r="J165" s="7" t="str">
        <f t="shared" si="32"/>
        <v/>
      </c>
      <c r="K165" s="7" t="str">
        <f t="shared" si="33"/>
        <v/>
      </c>
      <c r="L165" s="7" t="str">
        <f t="shared" si="34"/>
        <v/>
      </c>
      <c r="M165" s="7" t="str">
        <f t="shared" si="35"/>
        <v/>
      </c>
      <c r="N165" s="7"/>
      <c r="O165" s="136" t="str">
        <f t="shared" si="36"/>
        <v/>
      </c>
      <c r="P165" s="38"/>
      <c r="Q165" s="38"/>
      <c r="R165" s="38"/>
      <c r="S165" s="45"/>
      <c r="T165" s="37" t="str">
        <f t="shared" si="39"/>
        <v/>
      </c>
      <c r="U165" s="39" t="str">
        <f t="shared" si="40"/>
        <v/>
      </c>
      <c r="V165" s="136" t="str">
        <f t="shared" si="37"/>
        <v/>
      </c>
      <c r="W165" s="37" t="str">
        <f t="shared" si="41"/>
        <v/>
      </c>
      <c r="X165" s="30" t="str">
        <f t="shared" si="42"/>
        <v/>
      </c>
      <c r="Y165" s="30"/>
      <c r="Z165" s="42" t="str">
        <f>IF($C165="","",VLOOKUP($C165,[0]!DATA1,28,FALSE))</f>
        <v/>
      </c>
      <c r="AA165" s="43" t="str">
        <f t="shared" si="38"/>
        <v/>
      </c>
      <c r="AB165" s="7"/>
      <c r="AC165" s="7"/>
      <c r="AD165" s="7"/>
      <c r="AE165" s="93"/>
      <c r="AF165" s="31"/>
    </row>
    <row r="166" spans="2:32" x14ac:dyDescent="0.2">
      <c r="B166" s="9"/>
      <c r="C166" s="8"/>
      <c r="D166" s="42" t="str">
        <f t="shared" si="30"/>
        <v/>
      </c>
      <c r="E166" s="28"/>
      <c r="F166" s="28"/>
      <c r="G166" s="28"/>
      <c r="H166" s="28"/>
      <c r="I166" s="7" t="str">
        <f t="shared" si="31"/>
        <v/>
      </c>
      <c r="J166" s="7" t="str">
        <f t="shared" si="32"/>
        <v/>
      </c>
      <c r="K166" s="7" t="str">
        <f t="shared" si="33"/>
        <v/>
      </c>
      <c r="L166" s="7" t="str">
        <f t="shared" si="34"/>
        <v/>
      </c>
      <c r="M166" s="7" t="str">
        <f t="shared" si="35"/>
        <v/>
      </c>
      <c r="N166" s="7"/>
      <c r="O166" s="136" t="str">
        <f t="shared" si="36"/>
        <v/>
      </c>
      <c r="P166" s="38"/>
      <c r="Q166" s="38"/>
      <c r="R166" s="38"/>
      <c r="S166" s="45"/>
      <c r="T166" s="37" t="str">
        <f t="shared" si="39"/>
        <v/>
      </c>
      <c r="U166" s="39" t="str">
        <f t="shared" si="40"/>
        <v/>
      </c>
      <c r="V166" s="136" t="str">
        <f t="shared" si="37"/>
        <v/>
      </c>
      <c r="W166" s="37" t="str">
        <f t="shared" si="41"/>
        <v/>
      </c>
      <c r="X166" s="30" t="str">
        <f t="shared" si="42"/>
        <v/>
      </c>
      <c r="Y166" s="30"/>
      <c r="Z166" s="42" t="str">
        <f>IF($C166="","",VLOOKUP($C166,[0]!DATA1,28,FALSE))</f>
        <v/>
      </c>
      <c r="AA166" s="43" t="str">
        <f t="shared" si="38"/>
        <v/>
      </c>
      <c r="AB166" s="7"/>
      <c r="AC166" s="7"/>
      <c r="AD166" s="7"/>
      <c r="AE166" s="93"/>
      <c r="AF166" s="31"/>
    </row>
    <row r="167" spans="2:32" x14ac:dyDescent="0.2">
      <c r="B167" s="9"/>
      <c r="C167" s="8"/>
      <c r="D167" s="42" t="str">
        <f t="shared" si="30"/>
        <v/>
      </c>
      <c r="E167" s="28"/>
      <c r="F167" s="28"/>
      <c r="G167" s="28"/>
      <c r="H167" s="28"/>
      <c r="I167" s="7" t="str">
        <f t="shared" si="31"/>
        <v/>
      </c>
      <c r="J167" s="7" t="str">
        <f t="shared" si="32"/>
        <v/>
      </c>
      <c r="K167" s="7" t="str">
        <f t="shared" si="33"/>
        <v/>
      </c>
      <c r="L167" s="7" t="str">
        <f t="shared" si="34"/>
        <v/>
      </c>
      <c r="M167" s="7" t="str">
        <f t="shared" si="35"/>
        <v/>
      </c>
      <c r="N167" s="7"/>
      <c r="O167" s="136" t="str">
        <f t="shared" si="36"/>
        <v/>
      </c>
      <c r="P167" s="38"/>
      <c r="Q167" s="38"/>
      <c r="R167" s="38"/>
      <c r="S167" s="45"/>
      <c r="T167" s="37" t="str">
        <f t="shared" si="39"/>
        <v/>
      </c>
      <c r="U167" s="39" t="str">
        <f t="shared" si="40"/>
        <v/>
      </c>
      <c r="V167" s="136" t="str">
        <f t="shared" si="37"/>
        <v/>
      </c>
      <c r="W167" s="37" t="str">
        <f t="shared" si="41"/>
        <v/>
      </c>
      <c r="X167" s="30" t="str">
        <f t="shared" si="42"/>
        <v/>
      </c>
      <c r="Y167" s="30"/>
      <c r="Z167" s="42" t="str">
        <f>IF($C167="","",VLOOKUP($C167,[0]!DATA1,28,FALSE))</f>
        <v/>
      </c>
      <c r="AA167" s="43" t="str">
        <f t="shared" si="38"/>
        <v/>
      </c>
      <c r="AB167" s="7"/>
      <c r="AC167" s="7"/>
      <c r="AD167" s="7"/>
      <c r="AE167" s="93"/>
      <c r="AF167" s="31"/>
    </row>
    <row r="168" spans="2:32" x14ac:dyDescent="0.2">
      <c r="B168" s="9"/>
      <c r="C168" s="8"/>
      <c r="D168" s="42" t="str">
        <f t="shared" si="30"/>
        <v/>
      </c>
      <c r="E168" s="28"/>
      <c r="F168" s="28"/>
      <c r="G168" s="28"/>
      <c r="H168" s="28"/>
      <c r="I168" s="7" t="str">
        <f t="shared" si="31"/>
        <v/>
      </c>
      <c r="J168" s="7" t="str">
        <f t="shared" si="32"/>
        <v/>
      </c>
      <c r="K168" s="7" t="str">
        <f t="shared" si="33"/>
        <v/>
      </c>
      <c r="L168" s="7" t="str">
        <f t="shared" si="34"/>
        <v/>
      </c>
      <c r="M168" s="7" t="str">
        <f t="shared" si="35"/>
        <v/>
      </c>
      <c r="N168" s="7"/>
      <c r="O168" s="136" t="str">
        <f t="shared" si="36"/>
        <v/>
      </c>
      <c r="P168" s="38"/>
      <c r="Q168" s="38"/>
      <c r="R168" s="38"/>
      <c r="S168" s="45"/>
      <c r="T168" s="37" t="str">
        <f t="shared" si="39"/>
        <v/>
      </c>
      <c r="U168" s="39" t="str">
        <f t="shared" si="40"/>
        <v/>
      </c>
      <c r="V168" s="136" t="str">
        <f t="shared" si="37"/>
        <v/>
      </c>
      <c r="W168" s="37" t="str">
        <f t="shared" si="41"/>
        <v/>
      </c>
      <c r="X168" s="30" t="str">
        <f t="shared" si="42"/>
        <v/>
      </c>
      <c r="Y168" s="30"/>
      <c r="Z168" s="42" t="str">
        <f>IF($C168="","",VLOOKUP($C168,[0]!DATA1,28,FALSE))</f>
        <v/>
      </c>
      <c r="AA168" s="43" t="str">
        <f t="shared" si="38"/>
        <v/>
      </c>
      <c r="AB168" s="7"/>
      <c r="AC168" s="7"/>
      <c r="AD168" s="7"/>
      <c r="AE168" s="93"/>
      <c r="AF168" s="31"/>
    </row>
    <row r="169" spans="2:32" x14ac:dyDescent="0.2">
      <c r="B169" s="9"/>
      <c r="C169" s="8"/>
      <c r="D169" s="42" t="str">
        <f t="shared" si="30"/>
        <v/>
      </c>
      <c r="E169" s="28"/>
      <c r="F169" s="28"/>
      <c r="G169" s="28"/>
      <c r="H169" s="28"/>
      <c r="I169" s="7" t="str">
        <f t="shared" si="31"/>
        <v/>
      </c>
      <c r="J169" s="7" t="str">
        <f t="shared" si="32"/>
        <v/>
      </c>
      <c r="K169" s="7" t="str">
        <f t="shared" si="33"/>
        <v/>
      </c>
      <c r="L169" s="7" t="str">
        <f t="shared" si="34"/>
        <v/>
      </c>
      <c r="M169" s="7" t="str">
        <f t="shared" si="35"/>
        <v/>
      </c>
      <c r="N169" s="7"/>
      <c r="O169" s="136" t="str">
        <f t="shared" si="36"/>
        <v/>
      </c>
      <c r="P169" s="38"/>
      <c r="Q169" s="38"/>
      <c r="R169" s="38"/>
      <c r="S169" s="45"/>
      <c r="T169" s="37" t="str">
        <f t="shared" si="39"/>
        <v/>
      </c>
      <c r="U169" s="39" t="str">
        <f t="shared" si="40"/>
        <v/>
      </c>
      <c r="V169" s="136" t="str">
        <f t="shared" si="37"/>
        <v/>
      </c>
      <c r="W169" s="37" t="str">
        <f t="shared" si="41"/>
        <v/>
      </c>
      <c r="X169" s="30" t="str">
        <f t="shared" si="42"/>
        <v/>
      </c>
      <c r="Y169" s="30"/>
      <c r="Z169" s="42" t="str">
        <f>IF($C169="","",VLOOKUP($C169,[0]!DATA1,28,FALSE))</f>
        <v/>
      </c>
      <c r="AA169" s="43" t="str">
        <f t="shared" si="38"/>
        <v/>
      </c>
      <c r="AB169" s="7"/>
      <c r="AC169" s="7"/>
      <c r="AD169" s="7"/>
      <c r="AE169" s="93"/>
      <c r="AF169" s="31"/>
    </row>
    <row r="170" spans="2:32" x14ac:dyDescent="0.2">
      <c r="B170" s="9"/>
      <c r="C170" s="8"/>
      <c r="D170" s="42" t="str">
        <f t="shared" si="30"/>
        <v/>
      </c>
      <c r="E170" s="28"/>
      <c r="F170" s="28"/>
      <c r="G170" s="28"/>
      <c r="H170" s="28"/>
      <c r="I170" s="7" t="str">
        <f t="shared" si="31"/>
        <v/>
      </c>
      <c r="J170" s="7" t="str">
        <f t="shared" si="32"/>
        <v/>
      </c>
      <c r="K170" s="7" t="str">
        <f t="shared" si="33"/>
        <v/>
      </c>
      <c r="L170" s="7" t="str">
        <f t="shared" si="34"/>
        <v/>
      </c>
      <c r="M170" s="7" t="str">
        <f t="shared" si="35"/>
        <v/>
      </c>
      <c r="N170" s="7"/>
      <c r="O170" s="136" t="str">
        <f t="shared" si="36"/>
        <v/>
      </c>
      <c r="P170" s="38"/>
      <c r="Q170" s="38"/>
      <c r="R170" s="38"/>
      <c r="S170" s="45"/>
      <c r="T170" s="37" t="str">
        <f t="shared" si="39"/>
        <v/>
      </c>
      <c r="U170" s="39" t="str">
        <f t="shared" si="40"/>
        <v/>
      </c>
      <c r="V170" s="136" t="str">
        <f t="shared" si="37"/>
        <v/>
      </c>
      <c r="W170" s="37" t="str">
        <f t="shared" si="41"/>
        <v/>
      </c>
      <c r="X170" s="30" t="str">
        <f t="shared" si="42"/>
        <v/>
      </c>
      <c r="Y170" s="30"/>
      <c r="Z170" s="42" t="str">
        <f>IF($C170="","",VLOOKUP($C170,[0]!DATA1,28,FALSE))</f>
        <v/>
      </c>
      <c r="AA170" s="43" t="str">
        <f t="shared" si="38"/>
        <v/>
      </c>
      <c r="AB170" s="7"/>
      <c r="AC170" s="7"/>
      <c r="AD170" s="7"/>
      <c r="AE170" s="93"/>
      <c r="AF170" s="31"/>
    </row>
    <row r="171" spans="2:32" x14ac:dyDescent="0.2">
      <c r="B171" s="9"/>
      <c r="C171" s="8"/>
      <c r="D171" s="42" t="str">
        <f t="shared" si="30"/>
        <v/>
      </c>
      <c r="E171" s="28"/>
      <c r="F171" s="28"/>
      <c r="G171" s="28"/>
      <c r="H171" s="28"/>
      <c r="I171" s="7" t="str">
        <f t="shared" si="31"/>
        <v/>
      </c>
      <c r="J171" s="7" t="str">
        <f t="shared" si="32"/>
        <v/>
      </c>
      <c r="K171" s="7" t="str">
        <f t="shared" si="33"/>
        <v/>
      </c>
      <c r="L171" s="7" t="str">
        <f t="shared" si="34"/>
        <v/>
      </c>
      <c r="M171" s="7" t="str">
        <f t="shared" si="35"/>
        <v/>
      </c>
      <c r="N171" s="7"/>
      <c r="O171" s="136" t="str">
        <f t="shared" si="36"/>
        <v/>
      </c>
      <c r="P171" s="38"/>
      <c r="Q171" s="38"/>
      <c r="R171" s="38"/>
      <c r="S171" s="45"/>
      <c r="T171" s="37" t="str">
        <f t="shared" si="39"/>
        <v/>
      </c>
      <c r="U171" s="39" t="str">
        <f t="shared" si="40"/>
        <v/>
      </c>
      <c r="V171" s="136" t="str">
        <f t="shared" si="37"/>
        <v/>
      </c>
      <c r="W171" s="37" t="str">
        <f t="shared" si="41"/>
        <v/>
      </c>
      <c r="X171" s="30" t="str">
        <f t="shared" si="42"/>
        <v/>
      </c>
      <c r="Y171" s="30"/>
      <c r="Z171" s="42" t="str">
        <f>IF($C171="","",VLOOKUP($C171,[0]!DATA1,28,FALSE))</f>
        <v/>
      </c>
      <c r="AA171" s="43" t="str">
        <f t="shared" si="38"/>
        <v/>
      </c>
      <c r="AB171" s="7"/>
      <c r="AC171" s="7"/>
      <c r="AD171" s="7"/>
      <c r="AE171" s="93"/>
      <c r="AF171" s="31"/>
    </row>
    <row r="172" spans="2:32" x14ac:dyDescent="0.2">
      <c r="B172" s="9"/>
      <c r="C172" s="8"/>
      <c r="D172" s="42" t="str">
        <f t="shared" si="30"/>
        <v/>
      </c>
      <c r="E172" s="28"/>
      <c r="F172" s="28"/>
      <c r="G172" s="28"/>
      <c r="H172" s="28"/>
      <c r="I172" s="7" t="str">
        <f t="shared" si="31"/>
        <v/>
      </c>
      <c r="J172" s="7" t="str">
        <f t="shared" si="32"/>
        <v/>
      </c>
      <c r="K172" s="7" t="str">
        <f t="shared" si="33"/>
        <v/>
      </c>
      <c r="L172" s="7" t="str">
        <f t="shared" si="34"/>
        <v/>
      </c>
      <c r="M172" s="7" t="str">
        <f t="shared" si="35"/>
        <v/>
      </c>
      <c r="N172" s="7"/>
      <c r="O172" s="136" t="str">
        <f t="shared" si="36"/>
        <v/>
      </c>
      <c r="P172" s="38"/>
      <c r="Q172" s="38"/>
      <c r="R172" s="38"/>
      <c r="S172" s="45"/>
      <c r="T172" s="37" t="str">
        <f t="shared" si="39"/>
        <v/>
      </c>
      <c r="U172" s="39" t="str">
        <f t="shared" si="40"/>
        <v/>
      </c>
      <c r="V172" s="136" t="str">
        <f t="shared" si="37"/>
        <v/>
      </c>
      <c r="W172" s="37" t="str">
        <f t="shared" si="41"/>
        <v/>
      </c>
      <c r="X172" s="30" t="str">
        <f t="shared" si="42"/>
        <v/>
      </c>
      <c r="Y172" s="30"/>
      <c r="Z172" s="42" t="str">
        <f>IF($C172="","",VLOOKUP($C172,[0]!DATA1,28,FALSE))</f>
        <v/>
      </c>
      <c r="AA172" s="43" t="str">
        <f t="shared" si="38"/>
        <v/>
      </c>
      <c r="AB172" s="7"/>
      <c r="AC172" s="7"/>
      <c r="AD172" s="7"/>
      <c r="AE172" s="93"/>
      <c r="AF172" s="31"/>
    </row>
    <row r="173" spans="2:32" x14ac:dyDescent="0.2">
      <c r="B173" s="9"/>
      <c r="C173" s="8"/>
      <c r="D173" s="42" t="str">
        <f t="shared" si="30"/>
        <v/>
      </c>
      <c r="E173" s="28"/>
      <c r="F173" s="28"/>
      <c r="G173" s="28"/>
      <c r="H173" s="28"/>
      <c r="I173" s="7" t="str">
        <f t="shared" si="31"/>
        <v/>
      </c>
      <c r="J173" s="7" t="str">
        <f t="shared" si="32"/>
        <v/>
      </c>
      <c r="K173" s="7" t="str">
        <f t="shared" si="33"/>
        <v/>
      </c>
      <c r="L173" s="7" t="str">
        <f t="shared" si="34"/>
        <v/>
      </c>
      <c r="M173" s="7" t="str">
        <f t="shared" si="35"/>
        <v/>
      </c>
      <c r="N173" s="7"/>
      <c r="O173" s="136" t="str">
        <f t="shared" si="36"/>
        <v/>
      </c>
      <c r="P173" s="38"/>
      <c r="Q173" s="38"/>
      <c r="R173" s="38"/>
      <c r="S173" s="45"/>
      <c r="T173" s="37" t="str">
        <f t="shared" si="39"/>
        <v/>
      </c>
      <c r="U173" s="39" t="str">
        <f t="shared" si="40"/>
        <v/>
      </c>
      <c r="V173" s="136" t="str">
        <f t="shared" si="37"/>
        <v/>
      </c>
      <c r="W173" s="37" t="str">
        <f t="shared" si="41"/>
        <v/>
      </c>
      <c r="X173" s="30" t="str">
        <f t="shared" si="42"/>
        <v/>
      </c>
      <c r="Y173" s="30"/>
      <c r="Z173" s="42" t="str">
        <f>IF($C173="","",VLOOKUP($C173,[0]!DATA1,28,FALSE))</f>
        <v/>
      </c>
      <c r="AA173" s="43" t="str">
        <f t="shared" si="38"/>
        <v/>
      </c>
      <c r="AB173" s="7"/>
      <c r="AC173" s="7"/>
      <c r="AD173" s="7"/>
      <c r="AE173" s="93"/>
      <c r="AF173" s="31"/>
    </row>
    <row r="174" spans="2:32" x14ac:dyDescent="0.2">
      <c r="B174" s="9"/>
      <c r="C174" s="8"/>
      <c r="D174" s="42" t="str">
        <f t="shared" si="30"/>
        <v/>
      </c>
      <c r="E174" s="28"/>
      <c r="F174" s="28"/>
      <c r="G174" s="28"/>
      <c r="H174" s="28"/>
      <c r="I174" s="7" t="str">
        <f t="shared" si="31"/>
        <v/>
      </c>
      <c r="J174" s="7" t="str">
        <f t="shared" si="32"/>
        <v/>
      </c>
      <c r="K174" s="7" t="str">
        <f t="shared" si="33"/>
        <v/>
      </c>
      <c r="L174" s="7" t="str">
        <f t="shared" si="34"/>
        <v/>
      </c>
      <c r="M174" s="7" t="str">
        <f t="shared" si="35"/>
        <v/>
      </c>
      <c r="N174" s="7"/>
      <c r="O174" s="136" t="str">
        <f t="shared" si="36"/>
        <v/>
      </c>
      <c r="P174" s="38"/>
      <c r="Q174" s="38"/>
      <c r="R174" s="38"/>
      <c r="S174" s="45"/>
      <c r="T174" s="37" t="str">
        <f t="shared" si="39"/>
        <v/>
      </c>
      <c r="U174" s="39" t="str">
        <f t="shared" si="40"/>
        <v/>
      </c>
      <c r="V174" s="136" t="str">
        <f t="shared" si="37"/>
        <v/>
      </c>
      <c r="W174" s="37" t="str">
        <f t="shared" si="41"/>
        <v/>
      </c>
      <c r="X174" s="30" t="str">
        <f t="shared" si="42"/>
        <v/>
      </c>
      <c r="Y174" s="30"/>
      <c r="Z174" s="42" t="str">
        <f>IF($C174="","",VLOOKUP($C174,[0]!DATA1,28,FALSE))</f>
        <v/>
      </c>
      <c r="AA174" s="43" t="str">
        <f t="shared" si="38"/>
        <v/>
      </c>
      <c r="AB174" s="7"/>
      <c r="AC174" s="7"/>
      <c r="AD174" s="7"/>
      <c r="AE174" s="93"/>
      <c r="AF174" s="31"/>
    </row>
    <row r="175" spans="2:32" x14ac:dyDescent="0.2">
      <c r="B175" s="9"/>
      <c r="C175" s="8"/>
      <c r="D175" s="42" t="str">
        <f t="shared" si="30"/>
        <v/>
      </c>
      <c r="E175" s="28"/>
      <c r="F175" s="28"/>
      <c r="G175" s="28"/>
      <c r="H175" s="28"/>
      <c r="I175" s="7" t="str">
        <f t="shared" si="31"/>
        <v/>
      </c>
      <c r="J175" s="7" t="str">
        <f t="shared" si="32"/>
        <v/>
      </c>
      <c r="K175" s="7" t="str">
        <f t="shared" si="33"/>
        <v/>
      </c>
      <c r="L175" s="7" t="str">
        <f t="shared" si="34"/>
        <v/>
      </c>
      <c r="M175" s="7" t="str">
        <f t="shared" si="35"/>
        <v/>
      </c>
      <c r="N175" s="7"/>
      <c r="O175" s="136" t="str">
        <f t="shared" si="36"/>
        <v/>
      </c>
      <c r="P175" s="38"/>
      <c r="Q175" s="38"/>
      <c r="R175" s="38"/>
      <c r="S175" s="45"/>
      <c r="T175" s="37" t="str">
        <f t="shared" si="39"/>
        <v/>
      </c>
      <c r="U175" s="39" t="str">
        <f t="shared" si="40"/>
        <v/>
      </c>
      <c r="V175" s="136" t="str">
        <f t="shared" si="37"/>
        <v/>
      </c>
      <c r="W175" s="37" t="str">
        <f t="shared" si="41"/>
        <v/>
      </c>
      <c r="X175" s="30" t="str">
        <f t="shared" si="42"/>
        <v/>
      </c>
      <c r="Y175" s="30"/>
      <c r="Z175" s="42" t="str">
        <f>IF($C175="","",VLOOKUP($C175,[0]!DATA1,28,FALSE))</f>
        <v/>
      </c>
      <c r="AA175" s="43" t="str">
        <f t="shared" si="38"/>
        <v/>
      </c>
      <c r="AB175" s="7"/>
      <c r="AC175" s="7"/>
      <c r="AD175" s="7"/>
      <c r="AE175" s="93"/>
      <c r="AF175" s="31"/>
    </row>
    <row r="176" spans="2:32" x14ac:dyDescent="0.2">
      <c r="B176" s="9"/>
      <c r="C176" s="8"/>
      <c r="D176" s="42" t="str">
        <f t="shared" si="30"/>
        <v/>
      </c>
      <c r="E176" s="28"/>
      <c r="F176" s="28"/>
      <c r="G176" s="28"/>
      <c r="H176" s="28"/>
      <c r="I176" s="7" t="str">
        <f t="shared" si="31"/>
        <v/>
      </c>
      <c r="J176" s="7" t="str">
        <f t="shared" si="32"/>
        <v/>
      </c>
      <c r="K176" s="7" t="str">
        <f t="shared" si="33"/>
        <v/>
      </c>
      <c r="L176" s="7" t="str">
        <f t="shared" si="34"/>
        <v/>
      </c>
      <c r="M176" s="7" t="str">
        <f t="shared" si="35"/>
        <v/>
      </c>
      <c r="N176" s="7"/>
      <c r="O176" s="136" t="str">
        <f t="shared" si="36"/>
        <v/>
      </c>
      <c r="P176" s="38"/>
      <c r="Q176" s="38"/>
      <c r="R176" s="38"/>
      <c r="S176" s="45"/>
      <c r="T176" s="37" t="str">
        <f t="shared" si="39"/>
        <v/>
      </c>
      <c r="U176" s="39" t="str">
        <f t="shared" si="40"/>
        <v/>
      </c>
      <c r="V176" s="136" t="str">
        <f t="shared" si="37"/>
        <v/>
      </c>
      <c r="W176" s="37" t="str">
        <f t="shared" si="41"/>
        <v/>
      </c>
      <c r="X176" s="30" t="str">
        <f t="shared" si="42"/>
        <v/>
      </c>
      <c r="Y176" s="30"/>
      <c r="Z176" s="42" t="str">
        <f>IF($C176="","",VLOOKUP($C176,[0]!DATA1,28,FALSE))</f>
        <v/>
      </c>
      <c r="AA176" s="43" t="str">
        <f t="shared" si="38"/>
        <v/>
      </c>
      <c r="AB176" s="7"/>
      <c r="AC176" s="7"/>
      <c r="AD176" s="7"/>
      <c r="AE176" s="93"/>
      <c r="AF176" s="31"/>
    </row>
    <row r="177" spans="2:32" x14ac:dyDescent="0.2">
      <c r="B177" s="9"/>
      <c r="C177" s="8"/>
      <c r="D177" s="42" t="str">
        <f t="shared" si="30"/>
        <v/>
      </c>
      <c r="E177" s="28"/>
      <c r="F177" s="28"/>
      <c r="G177" s="28"/>
      <c r="H177" s="28"/>
      <c r="I177" s="7" t="str">
        <f t="shared" si="31"/>
        <v/>
      </c>
      <c r="J177" s="7" t="str">
        <f t="shared" si="32"/>
        <v/>
      </c>
      <c r="K177" s="7" t="str">
        <f t="shared" si="33"/>
        <v/>
      </c>
      <c r="L177" s="7" t="str">
        <f t="shared" si="34"/>
        <v/>
      </c>
      <c r="M177" s="7" t="str">
        <f t="shared" si="35"/>
        <v/>
      </c>
      <c r="N177" s="7"/>
      <c r="O177" s="136" t="str">
        <f t="shared" si="36"/>
        <v/>
      </c>
      <c r="P177" s="38"/>
      <c r="Q177" s="38"/>
      <c r="R177" s="38"/>
      <c r="S177" s="45"/>
      <c r="T177" s="37" t="str">
        <f t="shared" si="39"/>
        <v/>
      </c>
      <c r="U177" s="39" t="str">
        <f t="shared" si="40"/>
        <v/>
      </c>
      <c r="V177" s="136" t="str">
        <f t="shared" si="37"/>
        <v/>
      </c>
      <c r="W177" s="37" t="str">
        <f t="shared" si="41"/>
        <v/>
      </c>
      <c r="X177" s="30" t="str">
        <f t="shared" si="42"/>
        <v/>
      </c>
      <c r="Y177" s="30"/>
      <c r="Z177" s="42" t="str">
        <f>IF($C177="","",VLOOKUP($C177,[0]!DATA1,28,FALSE))</f>
        <v/>
      </c>
      <c r="AA177" s="43" t="str">
        <f t="shared" si="38"/>
        <v/>
      </c>
      <c r="AB177" s="7"/>
      <c r="AC177" s="7"/>
      <c r="AD177" s="7"/>
      <c r="AE177" s="93"/>
      <c r="AF177" s="31"/>
    </row>
    <row r="178" spans="2:32" x14ac:dyDescent="0.2">
      <c r="B178" s="9"/>
      <c r="C178" s="8"/>
      <c r="D178" s="42" t="str">
        <f t="shared" si="30"/>
        <v/>
      </c>
      <c r="E178" s="28"/>
      <c r="F178" s="28"/>
      <c r="G178" s="28"/>
      <c r="H178" s="28"/>
      <c r="I178" s="7" t="str">
        <f t="shared" si="31"/>
        <v/>
      </c>
      <c r="J178" s="7" t="str">
        <f t="shared" si="32"/>
        <v/>
      </c>
      <c r="K178" s="7" t="str">
        <f t="shared" si="33"/>
        <v/>
      </c>
      <c r="L178" s="7" t="str">
        <f t="shared" si="34"/>
        <v/>
      </c>
      <c r="M178" s="7" t="str">
        <f t="shared" si="35"/>
        <v/>
      </c>
      <c r="N178" s="7"/>
      <c r="O178" s="136" t="str">
        <f t="shared" si="36"/>
        <v/>
      </c>
      <c r="P178" s="38"/>
      <c r="Q178" s="38"/>
      <c r="R178" s="38"/>
      <c r="S178" s="45"/>
      <c r="T178" s="37" t="str">
        <f t="shared" si="39"/>
        <v/>
      </c>
      <c r="U178" s="39" t="str">
        <f t="shared" si="40"/>
        <v/>
      </c>
      <c r="V178" s="136" t="str">
        <f t="shared" si="37"/>
        <v/>
      </c>
      <c r="W178" s="37" t="str">
        <f t="shared" si="41"/>
        <v/>
      </c>
      <c r="X178" s="30" t="str">
        <f t="shared" si="42"/>
        <v/>
      </c>
      <c r="Y178" s="30"/>
      <c r="Z178" s="42" t="str">
        <f>IF($C178="","",VLOOKUP($C178,[0]!DATA1,28,FALSE))</f>
        <v/>
      </c>
      <c r="AA178" s="43" t="str">
        <f t="shared" si="38"/>
        <v/>
      </c>
      <c r="AB178" s="7"/>
      <c r="AC178" s="7"/>
      <c r="AD178" s="7"/>
      <c r="AE178" s="93"/>
      <c r="AF178" s="31"/>
    </row>
    <row r="179" spans="2:32" x14ac:dyDescent="0.2">
      <c r="B179" s="9"/>
      <c r="C179" s="8"/>
      <c r="D179" s="42" t="str">
        <f t="shared" si="30"/>
        <v/>
      </c>
      <c r="E179" s="28"/>
      <c r="F179" s="28"/>
      <c r="G179" s="28"/>
      <c r="H179" s="28"/>
      <c r="I179" s="7" t="str">
        <f t="shared" si="31"/>
        <v/>
      </c>
      <c r="J179" s="7" t="str">
        <f t="shared" si="32"/>
        <v/>
      </c>
      <c r="K179" s="7" t="str">
        <f t="shared" si="33"/>
        <v/>
      </c>
      <c r="L179" s="7" t="str">
        <f t="shared" si="34"/>
        <v/>
      </c>
      <c r="M179" s="7" t="str">
        <f t="shared" si="35"/>
        <v/>
      </c>
      <c r="N179" s="7"/>
      <c r="O179" s="136" t="str">
        <f t="shared" si="36"/>
        <v/>
      </c>
      <c r="P179" s="38"/>
      <c r="Q179" s="38"/>
      <c r="R179" s="38"/>
      <c r="S179" s="45"/>
      <c r="T179" s="37" t="str">
        <f t="shared" si="39"/>
        <v/>
      </c>
      <c r="U179" s="39" t="str">
        <f t="shared" si="40"/>
        <v/>
      </c>
      <c r="V179" s="136" t="str">
        <f t="shared" si="37"/>
        <v/>
      </c>
      <c r="W179" s="37" t="str">
        <f t="shared" si="41"/>
        <v/>
      </c>
      <c r="X179" s="30" t="str">
        <f t="shared" si="42"/>
        <v/>
      </c>
      <c r="Y179" s="30"/>
      <c r="Z179" s="42" t="str">
        <f>IF($C179="","",VLOOKUP($C179,[0]!DATA1,28,FALSE))</f>
        <v/>
      </c>
      <c r="AA179" s="43" t="str">
        <f t="shared" si="38"/>
        <v/>
      </c>
      <c r="AB179" s="7"/>
      <c r="AC179" s="7"/>
      <c r="AD179" s="7"/>
      <c r="AE179" s="93"/>
      <c r="AF179" s="31"/>
    </row>
    <row r="180" spans="2:32" x14ac:dyDescent="0.2">
      <c r="B180" s="9"/>
      <c r="C180" s="8"/>
      <c r="D180" s="42" t="str">
        <f t="shared" si="30"/>
        <v/>
      </c>
      <c r="E180" s="28"/>
      <c r="F180" s="28"/>
      <c r="G180" s="28"/>
      <c r="H180" s="28"/>
      <c r="I180" s="7" t="str">
        <f t="shared" si="31"/>
        <v/>
      </c>
      <c r="J180" s="7" t="str">
        <f t="shared" si="32"/>
        <v/>
      </c>
      <c r="K180" s="7" t="str">
        <f t="shared" si="33"/>
        <v/>
      </c>
      <c r="L180" s="7" t="str">
        <f t="shared" si="34"/>
        <v/>
      </c>
      <c r="M180" s="7" t="str">
        <f t="shared" si="35"/>
        <v/>
      </c>
      <c r="N180" s="7"/>
      <c r="O180" s="136" t="str">
        <f t="shared" si="36"/>
        <v/>
      </c>
      <c r="P180" s="38"/>
      <c r="Q180" s="38"/>
      <c r="R180" s="38"/>
      <c r="S180" s="45"/>
      <c r="T180" s="37" t="str">
        <f t="shared" si="39"/>
        <v/>
      </c>
      <c r="U180" s="39" t="str">
        <f t="shared" si="40"/>
        <v/>
      </c>
      <c r="V180" s="136" t="str">
        <f t="shared" si="37"/>
        <v/>
      </c>
      <c r="W180" s="37" t="str">
        <f t="shared" si="41"/>
        <v/>
      </c>
      <c r="X180" s="30" t="str">
        <f t="shared" si="42"/>
        <v/>
      </c>
      <c r="Y180" s="30"/>
      <c r="Z180" s="42" t="str">
        <f>IF($C180="","",VLOOKUP($C180,[0]!DATA1,28,FALSE))</f>
        <v/>
      </c>
      <c r="AA180" s="43" t="str">
        <f t="shared" si="38"/>
        <v/>
      </c>
      <c r="AB180" s="7"/>
      <c r="AC180" s="7"/>
      <c r="AD180" s="7"/>
      <c r="AE180" s="93"/>
      <c r="AF180" s="31"/>
    </row>
    <row r="181" spans="2:32" x14ac:dyDescent="0.2">
      <c r="B181" s="9"/>
      <c r="C181" s="8"/>
      <c r="D181" s="42" t="str">
        <f t="shared" si="30"/>
        <v/>
      </c>
      <c r="E181" s="28"/>
      <c r="F181" s="28"/>
      <c r="G181" s="28"/>
      <c r="H181" s="28"/>
      <c r="I181" s="7" t="str">
        <f t="shared" si="31"/>
        <v/>
      </c>
      <c r="J181" s="7" t="str">
        <f t="shared" si="32"/>
        <v/>
      </c>
      <c r="K181" s="7" t="str">
        <f t="shared" si="33"/>
        <v/>
      </c>
      <c r="L181" s="7" t="str">
        <f t="shared" si="34"/>
        <v/>
      </c>
      <c r="M181" s="7" t="str">
        <f t="shared" si="35"/>
        <v/>
      </c>
      <c r="N181" s="7"/>
      <c r="O181" s="136" t="str">
        <f t="shared" si="36"/>
        <v/>
      </c>
      <c r="P181" s="38"/>
      <c r="Q181" s="38"/>
      <c r="R181" s="38"/>
      <c r="S181" s="45"/>
      <c r="T181" s="37" t="str">
        <f t="shared" si="39"/>
        <v/>
      </c>
      <c r="U181" s="39" t="str">
        <f t="shared" si="40"/>
        <v/>
      </c>
      <c r="V181" s="136" t="str">
        <f t="shared" si="37"/>
        <v/>
      </c>
      <c r="W181" s="37" t="str">
        <f t="shared" si="41"/>
        <v/>
      </c>
      <c r="X181" s="30" t="str">
        <f t="shared" si="42"/>
        <v/>
      </c>
      <c r="Y181" s="30"/>
      <c r="Z181" s="42" t="str">
        <f>IF($C181="","",VLOOKUP($C181,[0]!DATA1,28,FALSE))</f>
        <v/>
      </c>
      <c r="AA181" s="43" t="str">
        <f t="shared" si="38"/>
        <v/>
      </c>
      <c r="AB181" s="7"/>
      <c r="AC181" s="7"/>
      <c r="AD181" s="7"/>
      <c r="AE181" s="93"/>
      <c r="AF181" s="31"/>
    </row>
    <row r="182" spans="2:32" x14ac:dyDescent="0.2">
      <c r="B182" s="9"/>
      <c r="C182" s="8"/>
      <c r="D182" s="42" t="str">
        <f t="shared" si="30"/>
        <v/>
      </c>
      <c r="E182" s="28"/>
      <c r="F182" s="28"/>
      <c r="G182" s="28"/>
      <c r="H182" s="28"/>
      <c r="I182" s="7" t="str">
        <f t="shared" si="31"/>
        <v/>
      </c>
      <c r="J182" s="7" t="str">
        <f t="shared" si="32"/>
        <v/>
      </c>
      <c r="K182" s="7" t="str">
        <f t="shared" si="33"/>
        <v/>
      </c>
      <c r="L182" s="7" t="str">
        <f t="shared" si="34"/>
        <v/>
      </c>
      <c r="M182" s="7" t="str">
        <f t="shared" si="35"/>
        <v/>
      </c>
      <c r="N182" s="7"/>
      <c r="O182" s="136" t="str">
        <f t="shared" si="36"/>
        <v/>
      </c>
      <c r="P182" s="38"/>
      <c r="Q182" s="38"/>
      <c r="R182" s="38"/>
      <c r="S182" s="45"/>
      <c r="T182" s="37" t="str">
        <f t="shared" si="39"/>
        <v/>
      </c>
      <c r="U182" s="39" t="str">
        <f t="shared" si="40"/>
        <v/>
      </c>
      <c r="V182" s="136" t="str">
        <f t="shared" si="37"/>
        <v/>
      </c>
      <c r="W182" s="37" t="str">
        <f t="shared" si="41"/>
        <v/>
      </c>
      <c r="X182" s="30" t="str">
        <f t="shared" si="42"/>
        <v/>
      </c>
      <c r="Y182" s="30"/>
      <c r="Z182" s="42" t="str">
        <f>IF($C182="","",VLOOKUP($C182,[0]!DATA1,28,FALSE))</f>
        <v/>
      </c>
      <c r="AA182" s="43" t="str">
        <f t="shared" si="38"/>
        <v/>
      </c>
      <c r="AB182" s="7"/>
      <c r="AC182" s="7"/>
      <c r="AD182" s="7"/>
      <c r="AE182" s="93"/>
      <c r="AF182" s="31"/>
    </row>
    <row r="183" spans="2:32" x14ac:dyDescent="0.2">
      <c r="B183" s="9"/>
      <c r="C183" s="8"/>
      <c r="D183" s="42" t="str">
        <f t="shared" si="30"/>
        <v/>
      </c>
      <c r="E183" s="28"/>
      <c r="F183" s="28"/>
      <c r="G183" s="28"/>
      <c r="H183" s="28"/>
      <c r="I183" s="7" t="str">
        <f t="shared" si="31"/>
        <v/>
      </c>
      <c r="J183" s="7" t="str">
        <f t="shared" si="32"/>
        <v/>
      </c>
      <c r="K183" s="7" t="str">
        <f t="shared" si="33"/>
        <v/>
      </c>
      <c r="L183" s="7" t="str">
        <f t="shared" si="34"/>
        <v/>
      </c>
      <c r="M183" s="7" t="str">
        <f t="shared" si="35"/>
        <v/>
      </c>
      <c r="N183" s="7"/>
      <c r="O183" s="136" t="str">
        <f t="shared" si="36"/>
        <v/>
      </c>
      <c r="P183" s="38"/>
      <c r="Q183" s="38"/>
      <c r="R183" s="38"/>
      <c r="S183" s="45"/>
      <c r="T183" s="37" t="str">
        <f t="shared" si="39"/>
        <v/>
      </c>
      <c r="U183" s="39" t="str">
        <f t="shared" si="40"/>
        <v/>
      </c>
      <c r="V183" s="136" t="str">
        <f t="shared" si="37"/>
        <v/>
      </c>
      <c r="W183" s="37" t="str">
        <f t="shared" si="41"/>
        <v/>
      </c>
      <c r="X183" s="30" t="str">
        <f t="shared" si="42"/>
        <v/>
      </c>
      <c r="Y183" s="30"/>
      <c r="Z183" s="42" t="str">
        <f>IF($C183="","",VLOOKUP($C183,[0]!DATA1,28,FALSE))</f>
        <v/>
      </c>
      <c r="AA183" s="43" t="str">
        <f t="shared" si="38"/>
        <v/>
      </c>
      <c r="AB183" s="7"/>
      <c r="AC183" s="7"/>
      <c r="AD183" s="7"/>
      <c r="AE183" s="93"/>
      <c r="AF183" s="31"/>
    </row>
    <row r="184" spans="2:32" x14ac:dyDescent="0.2">
      <c r="B184" s="9"/>
      <c r="C184" s="8"/>
      <c r="D184" s="42" t="str">
        <f t="shared" si="30"/>
        <v/>
      </c>
      <c r="E184" s="28"/>
      <c r="F184" s="28"/>
      <c r="G184" s="28"/>
      <c r="H184" s="28"/>
      <c r="I184" s="7" t="str">
        <f t="shared" si="31"/>
        <v/>
      </c>
      <c r="J184" s="7" t="str">
        <f t="shared" si="32"/>
        <v/>
      </c>
      <c r="K184" s="7" t="str">
        <f t="shared" si="33"/>
        <v/>
      </c>
      <c r="L184" s="7" t="str">
        <f t="shared" si="34"/>
        <v/>
      </c>
      <c r="M184" s="7" t="str">
        <f t="shared" si="35"/>
        <v/>
      </c>
      <c r="N184" s="7"/>
      <c r="O184" s="136" t="str">
        <f t="shared" si="36"/>
        <v/>
      </c>
      <c r="P184" s="38"/>
      <c r="Q184" s="38"/>
      <c r="R184" s="38"/>
      <c r="S184" s="45"/>
      <c r="T184" s="37" t="str">
        <f t="shared" si="39"/>
        <v/>
      </c>
      <c r="U184" s="39" t="str">
        <f t="shared" si="40"/>
        <v/>
      </c>
      <c r="V184" s="136" t="str">
        <f t="shared" si="37"/>
        <v/>
      </c>
      <c r="W184" s="37" t="str">
        <f t="shared" si="41"/>
        <v/>
      </c>
      <c r="X184" s="30" t="str">
        <f t="shared" si="42"/>
        <v/>
      </c>
      <c r="Y184" s="30"/>
      <c r="Z184" s="42" t="str">
        <f>IF($C184="","",VLOOKUP($C184,[0]!DATA1,28,FALSE))</f>
        <v/>
      </c>
      <c r="AA184" s="43" t="str">
        <f t="shared" si="38"/>
        <v/>
      </c>
      <c r="AB184" s="7"/>
      <c r="AC184" s="7"/>
      <c r="AD184" s="7"/>
      <c r="AE184" s="93"/>
      <c r="AF184" s="31"/>
    </row>
    <row r="185" spans="2:32" x14ac:dyDescent="0.2">
      <c r="B185" s="9"/>
      <c r="C185" s="8"/>
      <c r="D185" s="42" t="str">
        <f t="shared" si="30"/>
        <v/>
      </c>
      <c r="E185" s="28"/>
      <c r="F185" s="28"/>
      <c r="G185" s="28"/>
      <c r="H185" s="28"/>
      <c r="I185" s="7" t="str">
        <f t="shared" si="31"/>
        <v/>
      </c>
      <c r="J185" s="7" t="str">
        <f t="shared" si="32"/>
        <v/>
      </c>
      <c r="K185" s="7" t="str">
        <f t="shared" si="33"/>
        <v/>
      </c>
      <c r="L185" s="7" t="str">
        <f t="shared" si="34"/>
        <v/>
      </c>
      <c r="M185" s="7" t="str">
        <f t="shared" si="35"/>
        <v/>
      </c>
      <c r="N185" s="7"/>
      <c r="O185" s="136" t="str">
        <f t="shared" si="36"/>
        <v/>
      </c>
      <c r="P185" s="38"/>
      <c r="Q185" s="38"/>
      <c r="R185" s="38"/>
      <c r="S185" s="45"/>
      <c r="T185" s="37" t="str">
        <f t="shared" si="39"/>
        <v/>
      </c>
      <c r="U185" s="39" t="str">
        <f t="shared" si="40"/>
        <v/>
      </c>
      <c r="V185" s="136" t="str">
        <f t="shared" si="37"/>
        <v/>
      </c>
      <c r="W185" s="37" t="str">
        <f t="shared" si="41"/>
        <v/>
      </c>
      <c r="X185" s="30" t="str">
        <f t="shared" si="42"/>
        <v/>
      </c>
      <c r="Y185" s="30"/>
      <c r="Z185" s="42" t="str">
        <f>IF($C185="","",VLOOKUP($C185,[0]!DATA1,28,FALSE))</f>
        <v/>
      </c>
      <c r="AA185" s="43" t="str">
        <f t="shared" si="38"/>
        <v/>
      </c>
      <c r="AB185" s="7"/>
      <c r="AC185" s="7"/>
      <c r="AD185" s="7"/>
      <c r="AE185" s="93"/>
      <c r="AF185" s="31"/>
    </row>
    <row r="186" spans="2:32" x14ac:dyDescent="0.2">
      <c r="B186" s="9"/>
      <c r="C186" s="8"/>
      <c r="D186" s="42" t="str">
        <f t="shared" si="30"/>
        <v/>
      </c>
      <c r="E186" s="28"/>
      <c r="F186" s="28"/>
      <c r="G186" s="28"/>
      <c r="H186" s="28"/>
      <c r="I186" s="7" t="str">
        <f t="shared" si="31"/>
        <v/>
      </c>
      <c r="J186" s="7" t="str">
        <f t="shared" si="32"/>
        <v/>
      </c>
      <c r="K186" s="7" t="str">
        <f t="shared" si="33"/>
        <v/>
      </c>
      <c r="L186" s="7" t="str">
        <f t="shared" si="34"/>
        <v/>
      </c>
      <c r="M186" s="7" t="str">
        <f t="shared" si="35"/>
        <v/>
      </c>
      <c r="N186" s="7"/>
      <c r="O186" s="136" t="str">
        <f t="shared" si="36"/>
        <v/>
      </c>
      <c r="P186" s="38"/>
      <c r="Q186" s="38"/>
      <c r="R186" s="38"/>
      <c r="S186" s="45"/>
      <c r="T186" s="37" t="str">
        <f t="shared" si="39"/>
        <v/>
      </c>
      <c r="U186" s="39" t="str">
        <f t="shared" si="40"/>
        <v/>
      </c>
      <c r="V186" s="136" t="str">
        <f t="shared" si="37"/>
        <v/>
      </c>
      <c r="W186" s="37" t="str">
        <f t="shared" si="41"/>
        <v/>
      </c>
      <c r="X186" s="30" t="str">
        <f t="shared" si="42"/>
        <v/>
      </c>
      <c r="Y186" s="30"/>
      <c r="Z186" s="42" t="str">
        <f>IF($C186="","",VLOOKUP($C186,[0]!DATA1,28,FALSE))</f>
        <v/>
      </c>
      <c r="AA186" s="43" t="str">
        <f t="shared" si="38"/>
        <v/>
      </c>
      <c r="AB186" s="7"/>
      <c r="AC186" s="7"/>
      <c r="AD186" s="7"/>
      <c r="AE186" s="93"/>
      <c r="AF186" s="31"/>
    </row>
    <row r="187" spans="2:32" x14ac:dyDescent="0.2">
      <c r="B187" s="9"/>
      <c r="C187" s="8"/>
      <c r="D187" s="42" t="str">
        <f t="shared" si="30"/>
        <v/>
      </c>
      <c r="E187" s="28"/>
      <c r="F187" s="28"/>
      <c r="G187" s="28"/>
      <c r="H187" s="28"/>
      <c r="I187" s="7" t="str">
        <f t="shared" si="31"/>
        <v/>
      </c>
      <c r="J187" s="7" t="str">
        <f t="shared" si="32"/>
        <v/>
      </c>
      <c r="K187" s="7" t="str">
        <f t="shared" si="33"/>
        <v/>
      </c>
      <c r="L187" s="7" t="str">
        <f t="shared" si="34"/>
        <v/>
      </c>
      <c r="M187" s="7" t="str">
        <f t="shared" si="35"/>
        <v/>
      </c>
      <c r="N187" s="7"/>
      <c r="O187" s="136" t="str">
        <f t="shared" si="36"/>
        <v/>
      </c>
      <c r="P187" s="38"/>
      <c r="Q187" s="38"/>
      <c r="R187" s="38"/>
      <c r="S187" s="45"/>
      <c r="T187" s="37" t="str">
        <f t="shared" si="39"/>
        <v/>
      </c>
      <c r="U187" s="39" t="str">
        <f t="shared" si="40"/>
        <v/>
      </c>
      <c r="V187" s="136" t="str">
        <f t="shared" si="37"/>
        <v/>
      </c>
      <c r="W187" s="37" t="str">
        <f t="shared" si="41"/>
        <v/>
      </c>
      <c r="X187" s="30" t="str">
        <f t="shared" si="42"/>
        <v/>
      </c>
      <c r="Y187" s="30"/>
      <c r="Z187" s="42" t="str">
        <f>IF($C187="","",VLOOKUP($C187,[0]!DATA1,28,FALSE))</f>
        <v/>
      </c>
      <c r="AA187" s="43" t="str">
        <f t="shared" si="38"/>
        <v/>
      </c>
      <c r="AB187" s="7"/>
      <c r="AC187" s="7"/>
      <c r="AD187" s="7"/>
      <c r="AE187" s="93"/>
      <c r="AF187" s="31"/>
    </row>
    <row r="188" spans="2:32" x14ac:dyDescent="0.2">
      <c r="B188" s="9"/>
      <c r="C188" s="8"/>
      <c r="D188" s="42" t="str">
        <f t="shared" si="30"/>
        <v/>
      </c>
      <c r="E188" s="28"/>
      <c r="F188" s="28"/>
      <c r="G188" s="28"/>
      <c r="H188" s="28"/>
      <c r="I188" s="7" t="str">
        <f t="shared" si="31"/>
        <v/>
      </c>
      <c r="J188" s="7" t="str">
        <f t="shared" si="32"/>
        <v/>
      </c>
      <c r="K188" s="7" t="str">
        <f t="shared" si="33"/>
        <v/>
      </c>
      <c r="L188" s="7" t="str">
        <f t="shared" si="34"/>
        <v/>
      </c>
      <c r="M188" s="7" t="str">
        <f t="shared" si="35"/>
        <v/>
      </c>
      <c r="N188" s="7"/>
      <c r="O188" s="136" t="str">
        <f t="shared" si="36"/>
        <v/>
      </c>
      <c r="P188" s="38"/>
      <c r="Q188" s="38"/>
      <c r="R188" s="38"/>
      <c r="S188" s="45"/>
      <c r="T188" s="37" t="str">
        <f t="shared" si="39"/>
        <v/>
      </c>
      <c r="U188" s="39" t="str">
        <f t="shared" si="40"/>
        <v/>
      </c>
      <c r="V188" s="136" t="str">
        <f t="shared" si="37"/>
        <v/>
      </c>
      <c r="W188" s="37" t="str">
        <f t="shared" si="41"/>
        <v/>
      </c>
      <c r="X188" s="30" t="str">
        <f t="shared" si="42"/>
        <v/>
      </c>
      <c r="Y188" s="30"/>
      <c r="Z188" s="42" t="str">
        <f>IF($C188="","",VLOOKUP($C188,[0]!DATA1,28,FALSE))</f>
        <v/>
      </c>
      <c r="AA188" s="43" t="str">
        <f t="shared" si="38"/>
        <v/>
      </c>
      <c r="AB188" s="7"/>
      <c r="AC188" s="7"/>
      <c r="AD188" s="7"/>
      <c r="AE188" s="93"/>
      <c r="AF188" s="31"/>
    </row>
    <row r="189" spans="2:32" x14ac:dyDescent="0.2">
      <c r="B189" s="9"/>
      <c r="C189" s="8"/>
      <c r="D189" s="42" t="str">
        <f t="shared" si="30"/>
        <v/>
      </c>
      <c r="E189" s="28"/>
      <c r="F189" s="28"/>
      <c r="G189" s="28"/>
      <c r="H189" s="28"/>
      <c r="I189" s="7" t="str">
        <f t="shared" si="31"/>
        <v/>
      </c>
      <c r="J189" s="7" t="str">
        <f t="shared" si="32"/>
        <v/>
      </c>
      <c r="K189" s="7" t="str">
        <f t="shared" si="33"/>
        <v/>
      </c>
      <c r="L189" s="7" t="str">
        <f t="shared" si="34"/>
        <v/>
      </c>
      <c r="M189" s="7" t="str">
        <f t="shared" si="35"/>
        <v/>
      </c>
      <c r="N189" s="7"/>
      <c r="O189" s="136" t="str">
        <f t="shared" si="36"/>
        <v/>
      </c>
      <c r="P189" s="38"/>
      <c r="Q189" s="38"/>
      <c r="R189" s="38"/>
      <c r="S189" s="45"/>
      <c r="T189" s="37" t="str">
        <f t="shared" si="39"/>
        <v/>
      </c>
      <c r="U189" s="39" t="str">
        <f t="shared" si="40"/>
        <v/>
      </c>
      <c r="V189" s="136" t="str">
        <f t="shared" si="37"/>
        <v/>
      </c>
      <c r="W189" s="37" t="str">
        <f t="shared" si="41"/>
        <v/>
      </c>
      <c r="X189" s="30" t="str">
        <f t="shared" si="42"/>
        <v/>
      </c>
      <c r="Y189" s="30"/>
      <c r="Z189" s="42" t="str">
        <f>IF($C189="","",VLOOKUP($C189,[0]!DATA1,28,FALSE))</f>
        <v/>
      </c>
      <c r="AA189" s="43" t="str">
        <f t="shared" si="38"/>
        <v/>
      </c>
      <c r="AB189" s="7"/>
      <c r="AC189" s="7"/>
      <c r="AD189" s="7"/>
      <c r="AE189" s="93"/>
      <c r="AF189" s="31"/>
    </row>
    <row r="190" spans="2:32" x14ac:dyDescent="0.2">
      <c r="B190" s="9"/>
      <c r="C190" s="8"/>
      <c r="D190" s="42" t="str">
        <f t="shared" si="30"/>
        <v/>
      </c>
      <c r="E190" s="28"/>
      <c r="F190" s="28"/>
      <c r="G190" s="28"/>
      <c r="H190" s="28"/>
      <c r="I190" s="7" t="str">
        <f t="shared" si="31"/>
        <v/>
      </c>
      <c r="J190" s="7" t="str">
        <f t="shared" si="32"/>
        <v/>
      </c>
      <c r="K190" s="7" t="str">
        <f t="shared" si="33"/>
        <v/>
      </c>
      <c r="L190" s="7" t="str">
        <f t="shared" si="34"/>
        <v/>
      </c>
      <c r="M190" s="7" t="str">
        <f t="shared" si="35"/>
        <v/>
      </c>
      <c r="N190" s="7"/>
      <c r="O190" s="136" t="str">
        <f t="shared" si="36"/>
        <v/>
      </c>
      <c r="P190" s="38"/>
      <c r="Q190" s="38"/>
      <c r="R190" s="38"/>
      <c r="S190" s="45"/>
      <c r="T190" s="37" t="str">
        <f t="shared" si="39"/>
        <v/>
      </c>
      <c r="U190" s="39" t="str">
        <f t="shared" si="40"/>
        <v/>
      </c>
      <c r="V190" s="136" t="str">
        <f t="shared" si="37"/>
        <v/>
      </c>
      <c r="W190" s="37" t="str">
        <f t="shared" si="41"/>
        <v/>
      </c>
      <c r="X190" s="30" t="str">
        <f t="shared" si="42"/>
        <v/>
      </c>
      <c r="Y190" s="30"/>
      <c r="Z190" s="42" t="str">
        <f>IF($C190="","",VLOOKUP($C190,[0]!DATA1,28,FALSE))</f>
        <v/>
      </c>
      <c r="AA190" s="43" t="str">
        <f t="shared" si="38"/>
        <v/>
      </c>
      <c r="AB190" s="7"/>
      <c r="AC190" s="7"/>
      <c r="AD190" s="7"/>
      <c r="AE190" s="93"/>
      <c r="AF190" s="31"/>
    </row>
    <row r="191" spans="2:32" x14ac:dyDescent="0.2">
      <c r="B191" s="9"/>
      <c r="C191" s="8"/>
      <c r="D191" s="42" t="str">
        <f t="shared" si="30"/>
        <v/>
      </c>
      <c r="E191" s="28"/>
      <c r="F191" s="28"/>
      <c r="G191" s="28"/>
      <c r="H191" s="28"/>
      <c r="I191" s="7" t="str">
        <f t="shared" si="31"/>
        <v/>
      </c>
      <c r="J191" s="7" t="str">
        <f t="shared" si="32"/>
        <v/>
      </c>
      <c r="K191" s="7" t="str">
        <f t="shared" si="33"/>
        <v/>
      </c>
      <c r="L191" s="7" t="str">
        <f t="shared" si="34"/>
        <v/>
      </c>
      <c r="M191" s="7" t="str">
        <f t="shared" si="35"/>
        <v/>
      </c>
      <c r="N191" s="7"/>
      <c r="O191" s="136" t="str">
        <f t="shared" si="36"/>
        <v/>
      </c>
      <c r="P191" s="38"/>
      <c r="Q191" s="38"/>
      <c r="R191" s="38"/>
      <c r="S191" s="45"/>
      <c r="T191" s="37" t="str">
        <f t="shared" si="39"/>
        <v/>
      </c>
      <c r="U191" s="39" t="str">
        <f t="shared" si="40"/>
        <v/>
      </c>
      <c r="V191" s="136" t="str">
        <f t="shared" si="37"/>
        <v/>
      </c>
      <c r="W191" s="37" t="str">
        <f t="shared" si="41"/>
        <v/>
      </c>
      <c r="X191" s="30" t="str">
        <f t="shared" si="42"/>
        <v/>
      </c>
      <c r="Y191" s="30"/>
      <c r="Z191" s="42" t="str">
        <f>IF($C191="","",VLOOKUP($C191,[0]!DATA1,28,FALSE))</f>
        <v/>
      </c>
      <c r="AA191" s="43" t="str">
        <f t="shared" si="38"/>
        <v/>
      </c>
      <c r="AB191" s="7"/>
      <c r="AC191" s="7"/>
      <c r="AD191" s="7"/>
      <c r="AE191" s="93"/>
      <c r="AF191" s="31"/>
    </row>
    <row r="192" spans="2:32" x14ac:dyDescent="0.2">
      <c r="B192" s="9"/>
      <c r="C192" s="8"/>
      <c r="D192" s="42" t="str">
        <f t="shared" si="30"/>
        <v/>
      </c>
      <c r="E192" s="28"/>
      <c r="F192" s="28"/>
      <c r="G192" s="28"/>
      <c r="H192" s="28"/>
      <c r="I192" s="7" t="str">
        <f t="shared" si="31"/>
        <v/>
      </c>
      <c r="J192" s="7" t="str">
        <f t="shared" si="32"/>
        <v/>
      </c>
      <c r="K192" s="7" t="str">
        <f t="shared" si="33"/>
        <v/>
      </c>
      <c r="L192" s="7" t="str">
        <f t="shared" si="34"/>
        <v/>
      </c>
      <c r="M192" s="7" t="str">
        <f t="shared" si="35"/>
        <v/>
      </c>
      <c r="N192" s="7"/>
      <c r="O192" s="136" t="str">
        <f t="shared" si="36"/>
        <v/>
      </c>
      <c r="P192" s="38"/>
      <c r="Q192" s="38"/>
      <c r="R192" s="38"/>
      <c r="S192" s="45"/>
      <c r="T192" s="37" t="str">
        <f t="shared" si="39"/>
        <v/>
      </c>
      <c r="U192" s="39" t="str">
        <f t="shared" si="40"/>
        <v/>
      </c>
      <c r="V192" s="136" t="str">
        <f t="shared" si="37"/>
        <v/>
      </c>
      <c r="W192" s="37" t="str">
        <f t="shared" si="41"/>
        <v/>
      </c>
      <c r="X192" s="30" t="str">
        <f t="shared" si="42"/>
        <v/>
      </c>
      <c r="Y192" s="30"/>
      <c r="Z192" s="42" t="str">
        <f>IF($C192="","",VLOOKUP($C192,[0]!DATA1,28,FALSE))</f>
        <v/>
      </c>
      <c r="AA192" s="43" t="str">
        <f t="shared" si="38"/>
        <v/>
      </c>
      <c r="AB192" s="7"/>
      <c r="AC192" s="7"/>
      <c r="AD192" s="7"/>
      <c r="AE192" s="93"/>
      <c r="AF192" s="31"/>
    </row>
    <row r="193" spans="2:32" x14ac:dyDescent="0.2">
      <c r="B193" s="9"/>
      <c r="C193" s="8"/>
      <c r="D193" s="42" t="str">
        <f t="shared" si="30"/>
        <v/>
      </c>
      <c r="E193" s="28"/>
      <c r="F193" s="28"/>
      <c r="G193" s="28"/>
      <c r="H193" s="28"/>
      <c r="I193" s="7" t="str">
        <f t="shared" si="31"/>
        <v/>
      </c>
      <c r="J193" s="7" t="str">
        <f t="shared" si="32"/>
        <v/>
      </c>
      <c r="K193" s="7" t="str">
        <f t="shared" si="33"/>
        <v/>
      </c>
      <c r="L193" s="7" t="str">
        <f t="shared" si="34"/>
        <v/>
      </c>
      <c r="M193" s="7" t="str">
        <f t="shared" si="35"/>
        <v/>
      </c>
      <c r="N193" s="7"/>
      <c r="O193" s="136" t="str">
        <f t="shared" si="36"/>
        <v/>
      </c>
      <c r="P193" s="38"/>
      <c r="Q193" s="38"/>
      <c r="R193" s="38"/>
      <c r="S193" s="45"/>
      <c r="T193" s="37" t="str">
        <f t="shared" si="39"/>
        <v/>
      </c>
      <c r="U193" s="39" t="str">
        <f t="shared" si="40"/>
        <v/>
      </c>
      <c r="V193" s="136" t="str">
        <f t="shared" si="37"/>
        <v/>
      </c>
      <c r="W193" s="37" t="str">
        <f t="shared" si="41"/>
        <v/>
      </c>
      <c r="X193" s="30" t="str">
        <f t="shared" si="42"/>
        <v/>
      </c>
      <c r="Y193" s="30"/>
      <c r="Z193" s="42" t="str">
        <f>IF($C193="","",VLOOKUP($C193,[0]!DATA1,28,FALSE))</f>
        <v/>
      </c>
      <c r="AA193" s="43" t="str">
        <f t="shared" si="38"/>
        <v/>
      </c>
      <c r="AB193" s="7"/>
      <c r="AC193" s="7"/>
      <c r="AD193" s="7"/>
      <c r="AE193" s="93"/>
      <c r="AF193" s="31"/>
    </row>
    <row r="194" spans="2:32" x14ac:dyDescent="0.2">
      <c r="B194" s="9"/>
      <c r="C194" s="8"/>
      <c r="D194" s="42" t="str">
        <f t="shared" si="30"/>
        <v/>
      </c>
      <c r="E194" s="28"/>
      <c r="F194" s="28"/>
      <c r="G194" s="28"/>
      <c r="H194" s="28"/>
      <c r="I194" s="7" t="str">
        <f t="shared" si="31"/>
        <v/>
      </c>
      <c r="J194" s="7" t="str">
        <f t="shared" si="32"/>
        <v/>
      </c>
      <c r="K194" s="7" t="str">
        <f t="shared" si="33"/>
        <v/>
      </c>
      <c r="L194" s="7" t="str">
        <f t="shared" si="34"/>
        <v/>
      </c>
      <c r="M194" s="7" t="str">
        <f t="shared" si="35"/>
        <v/>
      </c>
      <c r="N194" s="7"/>
      <c r="O194" s="136" t="str">
        <f t="shared" si="36"/>
        <v/>
      </c>
      <c r="P194" s="38"/>
      <c r="Q194" s="38"/>
      <c r="R194" s="38"/>
      <c r="S194" s="45"/>
      <c r="T194" s="37" t="str">
        <f t="shared" si="39"/>
        <v/>
      </c>
      <c r="U194" s="39" t="str">
        <f t="shared" si="40"/>
        <v/>
      </c>
      <c r="V194" s="136" t="str">
        <f t="shared" si="37"/>
        <v/>
      </c>
      <c r="W194" s="37" t="str">
        <f t="shared" si="41"/>
        <v/>
      </c>
      <c r="X194" s="30" t="str">
        <f t="shared" si="42"/>
        <v/>
      </c>
      <c r="Y194" s="30"/>
      <c r="Z194" s="42" t="str">
        <f>IF($C194="","",VLOOKUP($C194,[0]!DATA1,28,FALSE))</f>
        <v/>
      </c>
      <c r="AA194" s="43" t="str">
        <f t="shared" si="38"/>
        <v/>
      </c>
      <c r="AB194" s="7"/>
      <c r="AC194" s="7"/>
      <c r="AD194" s="7"/>
      <c r="AE194" s="93"/>
      <c r="AF194" s="31"/>
    </row>
    <row r="195" spans="2:32" x14ac:dyDescent="0.2">
      <c r="B195" s="9"/>
      <c r="C195" s="8"/>
      <c r="D195" s="42" t="str">
        <f t="shared" si="30"/>
        <v/>
      </c>
      <c r="E195" s="28"/>
      <c r="F195" s="28"/>
      <c r="G195" s="28"/>
      <c r="H195" s="28"/>
      <c r="I195" s="7" t="str">
        <f t="shared" si="31"/>
        <v/>
      </c>
      <c r="J195" s="7" t="str">
        <f t="shared" si="32"/>
        <v/>
      </c>
      <c r="K195" s="7" t="str">
        <f t="shared" si="33"/>
        <v/>
      </c>
      <c r="L195" s="7" t="str">
        <f t="shared" si="34"/>
        <v/>
      </c>
      <c r="M195" s="7" t="str">
        <f t="shared" si="35"/>
        <v/>
      </c>
      <c r="N195" s="7"/>
      <c r="O195" s="136" t="str">
        <f t="shared" si="36"/>
        <v/>
      </c>
      <c r="P195" s="38"/>
      <c r="Q195" s="38"/>
      <c r="R195" s="38"/>
      <c r="S195" s="45"/>
      <c r="T195" s="37" t="str">
        <f t="shared" si="39"/>
        <v/>
      </c>
      <c r="U195" s="39" t="str">
        <f t="shared" si="40"/>
        <v/>
      </c>
      <c r="V195" s="136" t="str">
        <f t="shared" si="37"/>
        <v/>
      </c>
      <c r="W195" s="37" t="str">
        <f t="shared" si="41"/>
        <v/>
      </c>
      <c r="X195" s="30" t="str">
        <f t="shared" si="42"/>
        <v/>
      </c>
      <c r="Y195" s="30"/>
      <c r="Z195" s="42" t="str">
        <f>IF($C195="","",VLOOKUP($C195,[0]!DATA1,28,FALSE))</f>
        <v/>
      </c>
      <c r="AA195" s="43" t="str">
        <f t="shared" si="38"/>
        <v/>
      </c>
      <c r="AB195" s="7"/>
      <c r="AC195" s="7"/>
      <c r="AD195" s="7"/>
      <c r="AE195" s="93"/>
      <c r="AF195" s="31"/>
    </row>
    <row r="196" spans="2:32" x14ac:dyDescent="0.2">
      <c r="B196" s="9"/>
      <c r="C196" s="8"/>
      <c r="D196" s="42" t="str">
        <f t="shared" si="30"/>
        <v/>
      </c>
      <c r="E196" s="28"/>
      <c r="F196" s="28"/>
      <c r="G196" s="28"/>
      <c r="H196" s="28"/>
      <c r="I196" s="7" t="str">
        <f t="shared" si="31"/>
        <v/>
      </c>
      <c r="J196" s="7" t="str">
        <f t="shared" si="32"/>
        <v/>
      </c>
      <c r="K196" s="7" t="str">
        <f t="shared" si="33"/>
        <v/>
      </c>
      <c r="L196" s="7" t="str">
        <f t="shared" si="34"/>
        <v/>
      </c>
      <c r="M196" s="7" t="str">
        <f t="shared" si="35"/>
        <v/>
      </c>
      <c r="N196" s="7"/>
      <c r="O196" s="136" t="str">
        <f t="shared" si="36"/>
        <v/>
      </c>
      <c r="P196" s="38"/>
      <c r="Q196" s="38"/>
      <c r="R196" s="38"/>
      <c r="S196" s="45"/>
      <c r="T196" s="37" t="str">
        <f t="shared" si="39"/>
        <v/>
      </c>
      <c r="U196" s="39" t="str">
        <f t="shared" si="40"/>
        <v/>
      </c>
      <c r="V196" s="136" t="str">
        <f t="shared" si="37"/>
        <v/>
      </c>
      <c r="W196" s="37" t="str">
        <f t="shared" si="41"/>
        <v/>
      </c>
      <c r="X196" s="30" t="str">
        <f t="shared" si="42"/>
        <v/>
      </c>
      <c r="Y196" s="30"/>
      <c r="Z196" s="42" t="str">
        <f>IF($C196="","",VLOOKUP($C196,[0]!DATA1,28,FALSE))</f>
        <v/>
      </c>
      <c r="AA196" s="43" t="str">
        <f t="shared" si="38"/>
        <v/>
      </c>
      <c r="AB196" s="7"/>
      <c r="AC196" s="7"/>
      <c r="AD196" s="7"/>
      <c r="AE196" s="93"/>
      <c r="AF196" s="31"/>
    </row>
    <row r="197" spans="2:32" x14ac:dyDescent="0.2">
      <c r="B197" s="9"/>
      <c r="C197" s="8"/>
      <c r="D197" s="42" t="str">
        <f t="shared" si="30"/>
        <v/>
      </c>
      <c r="E197" s="28"/>
      <c r="F197" s="28"/>
      <c r="G197" s="28"/>
      <c r="H197" s="28"/>
      <c r="I197" s="7" t="str">
        <f t="shared" si="31"/>
        <v/>
      </c>
      <c r="J197" s="7" t="str">
        <f t="shared" si="32"/>
        <v/>
      </c>
      <c r="K197" s="7" t="str">
        <f t="shared" si="33"/>
        <v/>
      </c>
      <c r="L197" s="7" t="str">
        <f t="shared" si="34"/>
        <v/>
      </c>
      <c r="M197" s="7" t="str">
        <f t="shared" si="35"/>
        <v/>
      </c>
      <c r="N197" s="7"/>
      <c r="O197" s="136" t="str">
        <f t="shared" si="36"/>
        <v/>
      </c>
      <c r="P197" s="38"/>
      <c r="Q197" s="38"/>
      <c r="R197" s="38"/>
      <c r="S197" s="45"/>
      <c r="T197" s="37" t="str">
        <f t="shared" si="39"/>
        <v/>
      </c>
      <c r="U197" s="39" t="str">
        <f t="shared" si="40"/>
        <v/>
      </c>
      <c r="V197" s="136" t="str">
        <f t="shared" si="37"/>
        <v/>
      </c>
      <c r="W197" s="37" t="str">
        <f t="shared" si="41"/>
        <v/>
      </c>
      <c r="X197" s="30" t="str">
        <f t="shared" si="42"/>
        <v/>
      </c>
      <c r="Y197" s="30"/>
      <c r="Z197" s="42" t="str">
        <f>IF($C197="","",VLOOKUP($C197,[0]!DATA1,28,FALSE))</f>
        <v/>
      </c>
      <c r="AA197" s="43" t="str">
        <f t="shared" si="38"/>
        <v/>
      </c>
      <c r="AB197" s="7"/>
      <c r="AC197" s="7"/>
      <c r="AD197" s="7"/>
      <c r="AE197" s="93"/>
      <c r="AF197" s="31"/>
    </row>
    <row r="198" spans="2:32" x14ac:dyDescent="0.2">
      <c r="B198" s="9"/>
      <c r="C198" s="8"/>
      <c r="D198" s="42" t="str">
        <f t="shared" si="30"/>
        <v/>
      </c>
      <c r="E198" s="28"/>
      <c r="F198" s="28"/>
      <c r="G198" s="28"/>
      <c r="H198" s="28"/>
      <c r="I198" s="7" t="str">
        <f t="shared" si="31"/>
        <v/>
      </c>
      <c r="J198" s="7" t="str">
        <f t="shared" si="32"/>
        <v/>
      </c>
      <c r="K198" s="7" t="str">
        <f t="shared" si="33"/>
        <v/>
      </c>
      <c r="L198" s="7" t="str">
        <f t="shared" si="34"/>
        <v/>
      </c>
      <c r="M198" s="7" t="str">
        <f t="shared" si="35"/>
        <v/>
      </c>
      <c r="N198" s="7"/>
      <c r="O198" s="136" t="str">
        <f t="shared" si="36"/>
        <v/>
      </c>
      <c r="P198" s="38"/>
      <c r="Q198" s="38"/>
      <c r="R198" s="38"/>
      <c r="S198" s="45"/>
      <c r="T198" s="37" t="str">
        <f t="shared" si="39"/>
        <v/>
      </c>
      <c r="U198" s="39" t="str">
        <f t="shared" si="40"/>
        <v/>
      </c>
      <c r="V198" s="136" t="str">
        <f t="shared" si="37"/>
        <v/>
      </c>
      <c r="W198" s="37" t="str">
        <f t="shared" si="41"/>
        <v/>
      </c>
      <c r="X198" s="30" t="str">
        <f t="shared" si="42"/>
        <v/>
      </c>
      <c r="Y198" s="30"/>
      <c r="Z198" s="42" t="str">
        <f>IF($C198="","",VLOOKUP($C198,[0]!DATA1,28,FALSE))</f>
        <v/>
      </c>
      <c r="AA198" s="43" t="str">
        <f t="shared" si="38"/>
        <v/>
      </c>
      <c r="AB198" s="7"/>
      <c r="AC198" s="7"/>
      <c r="AD198" s="7"/>
      <c r="AE198" s="93"/>
      <c r="AF198" s="31"/>
    </row>
    <row r="199" spans="2:32" x14ac:dyDescent="0.2">
      <c r="B199" s="9"/>
      <c r="C199" s="8"/>
      <c r="D199" s="42" t="str">
        <f t="shared" si="30"/>
        <v/>
      </c>
      <c r="E199" s="28"/>
      <c r="F199" s="28"/>
      <c r="G199" s="28"/>
      <c r="H199" s="28"/>
      <c r="I199" s="7" t="str">
        <f t="shared" si="31"/>
        <v/>
      </c>
      <c r="J199" s="7" t="str">
        <f t="shared" si="32"/>
        <v/>
      </c>
      <c r="K199" s="7" t="str">
        <f t="shared" si="33"/>
        <v/>
      </c>
      <c r="L199" s="7" t="str">
        <f t="shared" si="34"/>
        <v/>
      </c>
      <c r="M199" s="7" t="str">
        <f t="shared" si="35"/>
        <v/>
      </c>
      <c r="N199" s="7"/>
      <c r="O199" s="136" t="str">
        <f t="shared" si="36"/>
        <v/>
      </c>
      <c r="P199" s="38"/>
      <c r="Q199" s="38"/>
      <c r="R199" s="38"/>
      <c r="S199" s="45"/>
      <c r="T199" s="37" t="str">
        <f t="shared" si="39"/>
        <v/>
      </c>
      <c r="U199" s="39" t="str">
        <f t="shared" si="40"/>
        <v/>
      </c>
      <c r="V199" s="136" t="str">
        <f t="shared" si="37"/>
        <v/>
      </c>
      <c r="W199" s="37" t="str">
        <f t="shared" si="41"/>
        <v/>
      </c>
      <c r="X199" s="30" t="str">
        <f t="shared" si="42"/>
        <v/>
      </c>
      <c r="Y199" s="30"/>
      <c r="Z199" s="42" t="str">
        <f>IF($C199="","",VLOOKUP($C199,[0]!DATA1,28,FALSE))</f>
        <v/>
      </c>
      <c r="AA199" s="43" t="str">
        <f t="shared" si="38"/>
        <v/>
      </c>
      <c r="AB199" s="7"/>
      <c r="AC199" s="7"/>
      <c r="AD199" s="7"/>
      <c r="AE199" s="93"/>
      <c r="AF199" s="31"/>
    </row>
    <row r="200" spans="2:32" x14ac:dyDescent="0.2">
      <c r="B200" s="9"/>
      <c r="C200" s="8"/>
      <c r="D200" s="42" t="str">
        <f t="shared" ref="D200:D242" si="43">IF($C200="","",IF(VLOOKUP($C200,DATA1,25,FALSE)="","",VLOOKUP($C200,DATA1,25,FALSE)))</f>
        <v/>
      </c>
      <c r="E200" s="28"/>
      <c r="F200" s="28"/>
      <c r="G200" s="28"/>
      <c r="H200" s="28"/>
      <c r="I200" s="7" t="str">
        <f t="shared" ref="I200:I242" si="44">IF($C200="","",IF(VLOOKUP($C200,DATA1,3,FALSE)="","",VLOOKUP($C200,DATA1,3,FALSE)))</f>
        <v/>
      </c>
      <c r="J200" s="7" t="str">
        <f t="shared" ref="J200:J242" si="45">IF($C200="","",IF(VLOOKUP($C200,DATA1,4,FALSE)="","",HYPERLINK(VLOOKUP($C200,DATA1,4,FALSE))))</f>
        <v/>
      </c>
      <c r="K200" s="7" t="str">
        <f t="shared" ref="K200:K242" si="46">IF($C200="","",IF(VLOOKUP($C200,DATA1,5,FALSE)="","",HYPERLINK(VLOOKUP($C200,DATA1,5,FALSE))))</f>
        <v/>
      </c>
      <c r="L200" s="7" t="str">
        <f t="shared" ref="L200:L242" si="47">IF($C200="","",IF(VLOOKUP($C200,DATA1,6,FALSE)="","",VLOOKUP($C200,DATA1,6,FALSE)))</f>
        <v/>
      </c>
      <c r="M200" s="7" t="str">
        <f t="shared" ref="M200:M242" si="48">IF($C200="","",IF(VLOOKUP($C200,DATA1,7,FALSE)="","",VLOOKUP($C200,DATA1,7,FALSE)))</f>
        <v/>
      </c>
      <c r="N200" s="7"/>
      <c r="O200" s="136" t="str">
        <f t="shared" ref="O200:O242" si="49">IF($C200="","",IF(VLOOKUP($C200,DATA1,13,FALSE)="","",VLOOKUP($C200,DATA1,13,FALSE)*N200))</f>
        <v/>
      </c>
      <c r="P200" s="38"/>
      <c r="Q200" s="38"/>
      <c r="R200" s="38"/>
      <c r="S200" s="45"/>
      <c r="T200" s="37" t="str">
        <f t="shared" si="39"/>
        <v/>
      </c>
      <c r="U200" s="39" t="str">
        <f t="shared" si="40"/>
        <v/>
      </c>
      <c r="V200" s="136" t="str">
        <f t="shared" ref="V200:V242" si="50">IF($C200="","",IF(VLOOKUP($C200,DATA1,17,FALSE)="","",VLOOKUP($C200,DATA1,17,FALSE)*N200))</f>
        <v/>
      </c>
      <c r="W200" s="37" t="str">
        <f t="shared" si="41"/>
        <v/>
      </c>
      <c r="X200" s="30" t="str">
        <f t="shared" si="42"/>
        <v/>
      </c>
      <c r="Y200" s="30"/>
      <c r="Z200" s="42" t="str">
        <f>IF($C200="","",VLOOKUP($C200,[0]!DATA1,28,FALSE))</f>
        <v/>
      </c>
      <c r="AA200" s="43" t="str">
        <f t="shared" ref="AA200:AA242" si="51">IF($C200="","",IF(VLOOKUP($C200,DATA1,29,FALSE)="","",VLOOKUP($C200,DATA1,29,FALSE)))</f>
        <v/>
      </c>
      <c r="AB200" s="7"/>
      <c r="AC200" s="7"/>
      <c r="AD200" s="7"/>
      <c r="AE200" s="93"/>
      <c r="AF200" s="31"/>
    </row>
    <row r="201" spans="2:32" x14ac:dyDescent="0.2">
      <c r="B201" s="9"/>
      <c r="C201" s="8"/>
      <c r="D201" s="42" t="str">
        <f t="shared" si="43"/>
        <v/>
      </c>
      <c r="E201" s="28"/>
      <c r="F201" s="28"/>
      <c r="G201" s="28"/>
      <c r="H201" s="28"/>
      <c r="I201" s="7" t="str">
        <f t="shared" si="44"/>
        <v/>
      </c>
      <c r="J201" s="7" t="str">
        <f t="shared" si="45"/>
        <v/>
      </c>
      <c r="K201" s="7" t="str">
        <f t="shared" si="46"/>
        <v/>
      </c>
      <c r="L201" s="7" t="str">
        <f t="shared" si="47"/>
        <v/>
      </c>
      <c r="M201" s="7" t="str">
        <f t="shared" si="48"/>
        <v/>
      </c>
      <c r="N201" s="7"/>
      <c r="O201" s="136" t="str">
        <f t="shared" si="49"/>
        <v/>
      </c>
      <c r="P201" s="38"/>
      <c r="Q201" s="38"/>
      <c r="R201" s="38"/>
      <c r="S201" s="45"/>
      <c r="T201" s="37" t="str">
        <f t="shared" si="39"/>
        <v/>
      </c>
      <c r="U201" s="39" t="str">
        <f t="shared" si="40"/>
        <v/>
      </c>
      <c r="V201" s="136" t="str">
        <f t="shared" si="50"/>
        <v/>
      </c>
      <c r="W201" s="37" t="str">
        <f t="shared" si="41"/>
        <v/>
      </c>
      <c r="X201" s="30" t="str">
        <f t="shared" si="42"/>
        <v/>
      </c>
      <c r="Y201" s="30"/>
      <c r="Z201" s="42" t="str">
        <f>IF($C201="","",VLOOKUP($C201,[0]!DATA1,28,FALSE))</f>
        <v/>
      </c>
      <c r="AA201" s="43" t="str">
        <f t="shared" si="51"/>
        <v/>
      </c>
      <c r="AB201" s="7"/>
      <c r="AC201" s="7"/>
      <c r="AD201" s="7"/>
      <c r="AE201" s="93"/>
      <c r="AF201" s="31"/>
    </row>
    <row r="202" spans="2:32" x14ac:dyDescent="0.2">
      <c r="B202" s="9"/>
      <c r="C202" s="8"/>
      <c r="D202" s="42" t="str">
        <f t="shared" si="43"/>
        <v/>
      </c>
      <c r="E202" s="28"/>
      <c r="F202" s="28"/>
      <c r="G202" s="28"/>
      <c r="H202" s="28"/>
      <c r="I202" s="7" t="str">
        <f t="shared" si="44"/>
        <v/>
      </c>
      <c r="J202" s="7" t="str">
        <f t="shared" si="45"/>
        <v/>
      </c>
      <c r="K202" s="7" t="str">
        <f t="shared" si="46"/>
        <v/>
      </c>
      <c r="L202" s="7" t="str">
        <f t="shared" si="47"/>
        <v/>
      </c>
      <c r="M202" s="7" t="str">
        <f t="shared" si="48"/>
        <v/>
      </c>
      <c r="N202" s="7"/>
      <c r="O202" s="136" t="str">
        <f t="shared" si="49"/>
        <v/>
      </c>
      <c r="P202" s="38"/>
      <c r="Q202" s="38"/>
      <c r="R202" s="38"/>
      <c r="S202" s="45"/>
      <c r="T202" s="37" t="str">
        <f t="shared" ref="T202:T242" si="52">IF(Q202="","",Q202)</f>
        <v/>
      </c>
      <c r="U202" s="39" t="str">
        <f t="shared" ref="U202:U242" si="53">IF(Q202="","",Q202*0.0864)</f>
        <v/>
      </c>
      <c r="V202" s="136" t="str">
        <f t="shared" si="50"/>
        <v/>
      </c>
      <c r="W202" s="37" t="str">
        <f t="shared" ref="W202:W242" si="54">IF($Q202="","",T202-U202-O202+R202-S202)</f>
        <v/>
      </c>
      <c r="X202" s="30" t="str">
        <f t="shared" ref="X202:X242" si="55">IF($Q202="","",W202/Q202)</f>
        <v/>
      </c>
      <c r="Y202" s="30"/>
      <c r="Z202" s="42" t="str">
        <f>IF($C202="","",VLOOKUP($C202,[0]!DATA1,28,FALSE))</f>
        <v/>
      </c>
      <c r="AA202" s="43" t="str">
        <f t="shared" si="51"/>
        <v/>
      </c>
      <c r="AB202" s="7"/>
      <c r="AC202" s="7"/>
      <c r="AD202" s="7"/>
      <c r="AE202" s="93"/>
      <c r="AF202" s="31"/>
    </row>
    <row r="203" spans="2:32" x14ac:dyDescent="0.2">
      <c r="B203" s="9"/>
      <c r="C203" s="8"/>
      <c r="D203" s="42" t="str">
        <f t="shared" si="43"/>
        <v/>
      </c>
      <c r="E203" s="28"/>
      <c r="F203" s="28"/>
      <c r="G203" s="28"/>
      <c r="H203" s="28"/>
      <c r="I203" s="7" t="str">
        <f t="shared" si="44"/>
        <v/>
      </c>
      <c r="J203" s="7" t="str">
        <f t="shared" si="45"/>
        <v/>
      </c>
      <c r="K203" s="7" t="str">
        <f t="shared" si="46"/>
        <v/>
      </c>
      <c r="L203" s="7" t="str">
        <f t="shared" si="47"/>
        <v/>
      </c>
      <c r="M203" s="7" t="str">
        <f t="shared" si="48"/>
        <v/>
      </c>
      <c r="N203" s="7"/>
      <c r="O203" s="136" t="str">
        <f t="shared" si="49"/>
        <v/>
      </c>
      <c r="P203" s="38"/>
      <c r="Q203" s="38"/>
      <c r="R203" s="38"/>
      <c r="S203" s="45"/>
      <c r="T203" s="37" t="str">
        <f t="shared" si="52"/>
        <v/>
      </c>
      <c r="U203" s="39" t="str">
        <f t="shared" si="53"/>
        <v/>
      </c>
      <c r="V203" s="136" t="str">
        <f t="shared" si="50"/>
        <v/>
      </c>
      <c r="W203" s="37" t="str">
        <f t="shared" si="54"/>
        <v/>
      </c>
      <c r="X203" s="30" t="str">
        <f t="shared" si="55"/>
        <v/>
      </c>
      <c r="Y203" s="30"/>
      <c r="Z203" s="42" t="str">
        <f>IF($C203="","",VLOOKUP($C203,[0]!DATA1,28,FALSE))</f>
        <v/>
      </c>
      <c r="AA203" s="43" t="str">
        <f t="shared" si="51"/>
        <v/>
      </c>
      <c r="AB203" s="7"/>
      <c r="AC203" s="7"/>
      <c r="AD203" s="7"/>
      <c r="AE203" s="93"/>
      <c r="AF203" s="31"/>
    </row>
    <row r="204" spans="2:32" x14ac:dyDescent="0.2">
      <c r="B204" s="9"/>
      <c r="C204" s="8"/>
      <c r="D204" s="42" t="str">
        <f t="shared" si="43"/>
        <v/>
      </c>
      <c r="E204" s="28"/>
      <c r="F204" s="28"/>
      <c r="G204" s="28"/>
      <c r="H204" s="28"/>
      <c r="I204" s="7" t="str">
        <f t="shared" si="44"/>
        <v/>
      </c>
      <c r="J204" s="7" t="str">
        <f t="shared" si="45"/>
        <v/>
      </c>
      <c r="K204" s="7" t="str">
        <f t="shared" si="46"/>
        <v/>
      </c>
      <c r="L204" s="7" t="str">
        <f t="shared" si="47"/>
        <v/>
      </c>
      <c r="M204" s="7" t="str">
        <f t="shared" si="48"/>
        <v/>
      </c>
      <c r="N204" s="7"/>
      <c r="O204" s="136" t="str">
        <f t="shared" si="49"/>
        <v/>
      </c>
      <c r="P204" s="38"/>
      <c r="Q204" s="38"/>
      <c r="R204" s="38"/>
      <c r="S204" s="45"/>
      <c r="T204" s="37" t="str">
        <f t="shared" si="52"/>
        <v/>
      </c>
      <c r="U204" s="39" t="str">
        <f t="shared" si="53"/>
        <v/>
      </c>
      <c r="V204" s="136" t="str">
        <f t="shared" si="50"/>
        <v/>
      </c>
      <c r="W204" s="37" t="str">
        <f t="shared" si="54"/>
        <v/>
      </c>
      <c r="X204" s="30" t="str">
        <f t="shared" si="55"/>
        <v/>
      </c>
      <c r="Y204" s="30"/>
      <c r="Z204" s="42" t="str">
        <f>IF($C204="","",VLOOKUP($C204,[0]!DATA1,28,FALSE))</f>
        <v/>
      </c>
      <c r="AA204" s="43" t="str">
        <f t="shared" si="51"/>
        <v/>
      </c>
      <c r="AB204" s="7"/>
      <c r="AC204" s="7"/>
      <c r="AD204" s="7"/>
      <c r="AE204" s="93"/>
      <c r="AF204" s="31"/>
    </row>
    <row r="205" spans="2:32" x14ac:dyDescent="0.2">
      <c r="B205" s="9"/>
      <c r="C205" s="8"/>
      <c r="D205" s="42" t="str">
        <f t="shared" si="43"/>
        <v/>
      </c>
      <c r="E205" s="28"/>
      <c r="F205" s="28"/>
      <c r="G205" s="28"/>
      <c r="H205" s="28"/>
      <c r="I205" s="7" t="str">
        <f t="shared" si="44"/>
        <v/>
      </c>
      <c r="J205" s="7" t="str">
        <f t="shared" si="45"/>
        <v/>
      </c>
      <c r="K205" s="7" t="str">
        <f t="shared" si="46"/>
        <v/>
      </c>
      <c r="L205" s="7" t="str">
        <f t="shared" si="47"/>
        <v/>
      </c>
      <c r="M205" s="7" t="str">
        <f t="shared" si="48"/>
        <v/>
      </c>
      <c r="N205" s="7"/>
      <c r="O205" s="136" t="str">
        <f t="shared" si="49"/>
        <v/>
      </c>
      <c r="P205" s="38"/>
      <c r="Q205" s="38"/>
      <c r="R205" s="38"/>
      <c r="S205" s="45"/>
      <c r="T205" s="37" t="str">
        <f t="shared" si="52"/>
        <v/>
      </c>
      <c r="U205" s="39" t="str">
        <f t="shared" si="53"/>
        <v/>
      </c>
      <c r="V205" s="136" t="str">
        <f t="shared" si="50"/>
        <v/>
      </c>
      <c r="W205" s="37" t="str">
        <f t="shared" si="54"/>
        <v/>
      </c>
      <c r="X205" s="30" t="str">
        <f t="shared" si="55"/>
        <v/>
      </c>
      <c r="Y205" s="30"/>
      <c r="Z205" s="42" t="str">
        <f>IF($C205="","",VLOOKUP($C205,[0]!DATA1,28,FALSE))</f>
        <v/>
      </c>
      <c r="AA205" s="43" t="str">
        <f t="shared" si="51"/>
        <v/>
      </c>
      <c r="AB205" s="7"/>
      <c r="AC205" s="7"/>
      <c r="AD205" s="7"/>
      <c r="AE205" s="93"/>
      <c r="AF205" s="31"/>
    </row>
    <row r="206" spans="2:32" x14ac:dyDescent="0.2">
      <c r="B206" s="9"/>
      <c r="C206" s="8"/>
      <c r="D206" s="42" t="str">
        <f t="shared" si="43"/>
        <v/>
      </c>
      <c r="E206" s="28"/>
      <c r="F206" s="28"/>
      <c r="G206" s="28"/>
      <c r="H206" s="28"/>
      <c r="I206" s="7" t="str">
        <f t="shared" si="44"/>
        <v/>
      </c>
      <c r="J206" s="7" t="str">
        <f t="shared" si="45"/>
        <v/>
      </c>
      <c r="K206" s="7" t="str">
        <f t="shared" si="46"/>
        <v/>
      </c>
      <c r="L206" s="7" t="str">
        <f t="shared" si="47"/>
        <v/>
      </c>
      <c r="M206" s="7" t="str">
        <f t="shared" si="48"/>
        <v/>
      </c>
      <c r="N206" s="7"/>
      <c r="O206" s="136" t="str">
        <f t="shared" si="49"/>
        <v/>
      </c>
      <c r="P206" s="38"/>
      <c r="Q206" s="38"/>
      <c r="R206" s="38"/>
      <c r="S206" s="45"/>
      <c r="T206" s="37" t="str">
        <f t="shared" si="52"/>
        <v/>
      </c>
      <c r="U206" s="39" t="str">
        <f t="shared" si="53"/>
        <v/>
      </c>
      <c r="V206" s="136" t="str">
        <f t="shared" si="50"/>
        <v/>
      </c>
      <c r="W206" s="37" t="str">
        <f t="shared" si="54"/>
        <v/>
      </c>
      <c r="X206" s="30" t="str">
        <f t="shared" si="55"/>
        <v/>
      </c>
      <c r="Y206" s="30"/>
      <c r="Z206" s="42" t="str">
        <f>IF($C206="","",VLOOKUP($C206,[0]!DATA1,28,FALSE))</f>
        <v/>
      </c>
      <c r="AA206" s="43" t="str">
        <f t="shared" si="51"/>
        <v/>
      </c>
      <c r="AB206" s="7"/>
      <c r="AC206" s="7"/>
      <c r="AD206" s="7"/>
      <c r="AE206" s="93"/>
      <c r="AF206" s="31"/>
    </row>
    <row r="207" spans="2:32" x14ac:dyDescent="0.2">
      <c r="B207" s="9"/>
      <c r="C207" s="8"/>
      <c r="D207" s="42" t="str">
        <f t="shared" si="43"/>
        <v/>
      </c>
      <c r="E207" s="28"/>
      <c r="F207" s="28"/>
      <c r="G207" s="28"/>
      <c r="H207" s="28"/>
      <c r="I207" s="7" t="str">
        <f t="shared" si="44"/>
        <v/>
      </c>
      <c r="J207" s="7" t="str">
        <f t="shared" si="45"/>
        <v/>
      </c>
      <c r="K207" s="7" t="str">
        <f t="shared" si="46"/>
        <v/>
      </c>
      <c r="L207" s="7" t="str">
        <f t="shared" si="47"/>
        <v/>
      </c>
      <c r="M207" s="7" t="str">
        <f t="shared" si="48"/>
        <v/>
      </c>
      <c r="N207" s="7"/>
      <c r="O207" s="136" t="str">
        <f t="shared" si="49"/>
        <v/>
      </c>
      <c r="P207" s="38"/>
      <c r="Q207" s="38"/>
      <c r="R207" s="38"/>
      <c r="S207" s="45"/>
      <c r="T207" s="37" t="str">
        <f t="shared" si="52"/>
        <v/>
      </c>
      <c r="U207" s="39" t="str">
        <f t="shared" si="53"/>
        <v/>
      </c>
      <c r="V207" s="136" t="str">
        <f t="shared" si="50"/>
        <v/>
      </c>
      <c r="W207" s="37" t="str">
        <f t="shared" si="54"/>
        <v/>
      </c>
      <c r="X207" s="30" t="str">
        <f t="shared" si="55"/>
        <v/>
      </c>
      <c r="Y207" s="30"/>
      <c r="Z207" s="42" t="str">
        <f>IF($C207="","",VLOOKUP($C207,[0]!DATA1,28,FALSE))</f>
        <v/>
      </c>
      <c r="AA207" s="43" t="str">
        <f t="shared" si="51"/>
        <v/>
      </c>
      <c r="AB207" s="7"/>
      <c r="AC207" s="7"/>
      <c r="AD207" s="7"/>
      <c r="AE207" s="93"/>
      <c r="AF207" s="31"/>
    </row>
    <row r="208" spans="2:32" x14ac:dyDescent="0.2">
      <c r="B208" s="9"/>
      <c r="C208" s="8"/>
      <c r="D208" s="42" t="str">
        <f t="shared" si="43"/>
        <v/>
      </c>
      <c r="E208" s="28"/>
      <c r="F208" s="28"/>
      <c r="G208" s="28"/>
      <c r="H208" s="28"/>
      <c r="I208" s="7" t="str">
        <f t="shared" si="44"/>
        <v/>
      </c>
      <c r="J208" s="7" t="str">
        <f t="shared" si="45"/>
        <v/>
      </c>
      <c r="K208" s="7" t="str">
        <f t="shared" si="46"/>
        <v/>
      </c>
      <c r="L208" s="7" t="str">
        <f t="shared" si="47"/>
        <v/>
      </c>
      <c r="M208" s="7" t="str">
        <f t="shared" si="48"/>
        <v/>
      </c>
      <c r="N208" s="7"/>
      <c r="O208" s="136" t="str">
        <f t="shared" si="49"/>
        <v/>
      </c>
      <c r="P208" s="38"/>
      <c r="Q208" s="38"/>
      <c r="R208" s="38"/>
      <c r="S208" s="45"/>
      <c r="T208" s="37" t="str">
        <f t="shared" si="52"/>
        <v/>
      </c>
      <c r="U208" s="39" t="str">
        <f t="shared" si="53"/>
        <v/>
      </c>
      <c r="V208" s="136" t="str">
        <f t="shared" si="50"/>
        <v/>
      </c>
      <c r="W208" s="37" t="str">
        <f t="shared" si="54"/>
        <v/>
      </c>
      <c r="X208" s="30" t="str">
        <f t="shared" si="55"/>
        <v/>
      </c>
      <c r="Y208" s="30"/>
      <c r="Z208" s="42" t="str">
        <f>IF($C208="","",VLOOKUP($C208,[0]!DATA1,28,FALSE))</f>
        <v/>
      </c>
      <c r="AA208" s="43" t="str">
        <f t="shared" si="51"/>
        <v/>
      </c>
      <c r="AB208" s="7"/>
      <c r="AC208" s="7"/>
      <c r="AD208" s="7"/>
      <c r="AE208" s="93"/>
      <c r="AF208" s="31"/>
    </row>
    <row r="209" spans="2:32" x14ac:dyDescent="0.2">
      <c r="B209" s="9"/>
      <c r="C209" s="8"/>
      <c r="D209" s="42" t="str">
        <f t="shared" si="43"/>
        <v/>
      </c>
      <c r="E209" s="28"/>
      <c r="F209" s="28"/>
      <c r="G209" s="28"/>
      <c r="H209" s="28"/>
      <c r="I209" s="7" t="str">
        <f t="shared" si="44"/>
        <v/>
      </c>
      <c r="J209" s="7" t="str">
        <f t="shared" si="45"/>
        <v/>
      </c>
      <c r="K209" s="7" t="str">
        <f t="shared" si="46"/>
        <v/>
      </c>
      <c r="L209" s="7" t="str">
        <f t="shared" si="47"/>
        <v/>
      </c>
      <c r="M209" s="7" t="str">
        <f t="shared" si="48"/>
        <v/>
      </c>
      <c r="N209" s="7"/>
      <c r="O209" s="136" t="str">
        <f t="shared" si="49"/>
        <v/>
      </c>
      <c r="P209" s="38"/>
      <c r="Q209" s="38"/>
      <c r="R209" s="38"/>
      <c r="S209" s="45"/>
      <c r="T209" s="37" t="str">
        <f t="shared" si="52"/>
        <v/>
      </c>
      <c r="U209" s="39" t="str">
        <f t="shared" si="53"/>
        <v/>
      </c>
      <c r="V209" s="136" t="str">
        <f t="shared" si="50"/>
        <v/>
      </c>
      <c r="W209" s="37" t="str">
        <f t="shared" si="54"/>
        <v/>
      </c>
      <c r="X209" s="30" t="str">
        <f t="shared" si="55"/>
        <v/>
      </c>
      <c r="Y209" s="30"/>
      <c r="Z209" s="42" t="str">
        <f>IF($C209="","",VLOOKUP($C209,[0]!DATA1,28,FALSE))</f>
        <v/>
      </c>
      <c r="AA209" s="43" t="str">
        <f t="shared" si="51"/>
        <v/>
      </c>
      <c r="AB209" s="7"/>
      <c r="AC209" s="7"/>
      <c r="AD209" s="7"/>
      <c r="AE209" s="93"/>
      <c r="AF209" s="31"/>
    </row>
    <row r="210" spans="2:32" x14ac:dyDescent="0.2">
      <c r="B210" s="9"/>
      <c r="C210" s="8"/>
      <c r="D210" s="42" t="str">
        <f t="shared" si="43"/>
        <v/>
      </c>
      <c r="E210" s="28"/>
      <c r="F210" s="28"/>
      <c r="G210" s="28"/>
      <c r="H210" s="28"/>
      <c r="I210" s="7" t="str">
        <f t="shared" si="44"/>
        <v/>
      </c>
      <c r="J210" s="7" t="str">
        <f t="shared" si="45"/>
        <v/>
      </c>
      <c r="K210" s="7" t="str">
        <f t="shared" si="46"/>
        <v/>
      </c>
      <c r="L210" s="7" t="str">
        <f t="shared" si="47"/>
        <v/>
      </c>
      <c r="M210" s="7" t="str">
        <f t="shared" si="48"/>
        <v/>
      </c>
      <c r="N210" s="7"/>
      <c r="O210" s="136" t="str">
        <f t="shared" si="49"/>
        <v/>
      </c>
      <c r="P210" s="38"/>
      <c r="Q210" s="38"/>
      <c r="R210" s="38"/>
      <c r="S210" s="45"/>
      <c r="T210" s="37" t="str">
        <f t="shared" si="52"/>
        <v/>
      </c>
      <c r="U210" s="39" t="str">
        <f t="shared" si="53"/>
        <v/>
      </c>
      <c r="V210" s="136" t="str">
        <f t="shared" si="50"/>
        <v/>
      </c>
      <c r="W210" s="37" t="str">
        <f t="shared" si="54"/>
        <v/>
      </c>
      <c r="X210" s="30" t="str">
        <f t="shared" si="55"/>
        <v/>
      </c>
      <c r="Y210" s="30"/>
      <c r="Z210" s="42" t="str">
        <f>IF($C210="","",VLOOKUP($C210,[0]!DATA1,28,FALSE))</f>
        <v/>
      </c>
      <c r="AA210" s="43" t="str">
        <f t="shared" si="51"/>
        <v/>
      </c>
      <c r="AB210" s="7"/>
      <c r="AC210" s="7"/>
      <c r="AD210" s="7"/>
      <c r="AE210" s="93"/>
      <c r="AF210" s="31"/>
    </row>
    <row r="211" spans="2:32" x14ac:dyDescent="0.2">
      <c r="B211" s="9"/>
      <c r="C211" s="8"/>
      <c r="D211" s="42" t="str">
        <f t="shared" si="43"/>
        <v/>
      </c>
      <c r="E211" s="28"/>
      <c r="F211" s="28"/>
      <c r="G211" s="28"/>
      <c r="H211" s="28"/>
      <c r="I211" s="7" t="str">
        <f t="shared" si="44"/>
        <v/>
      </c>
      <c r="J211" s="7" t="str">
        <f t="shared" si="45"/>
        <v/>
      </c>
      <c r="K211" s="7" t="str">
        <f t="shared" si="46"/>
        <v/>
      </c>
      <c r="L211" s="7" t="str">
        <f t="shared" si="47"/>
        <v/>
      </c>
      <c r="M211" s="7" t="str">
        <f t="shared" si="48"/>
        <v/>
      </c>
      <c r="N211" s="7"/>
      <c r="O211" s="136" t="str">
        <f t="shared" si="49"/>
        <v/>
      </c>
      <c r="P211" s="38"/>
      <c r="Q211" s="38"/>
      <c r="R211" s="38"/>
      <c r="S211" s="45"/>
      <c r="T211" s="37" t="str">
        <f t="shared" si="52"/>
        <v/>
      </c>
      <c r="U211" s="39" t="str">
        <f t="shared" si="53"/>
        <v/>
      </c>
      <c r="V211" s="136" t="str">
        <f t="shared" si="50"/>
        <v/>
      </c>
      <c r="W211" s="37" t="str">
        <f t="shared" si="54"/>
        <v/>
      </c>
      <c r="X211" s="30" t="str">
        <f t="shared" si="55"/>
        <v/>
      </c>
      <c r="Y211" s="30"/>
      <c r="Z211" s="42" t="str">
        <f>IF($C211="","",VLOOKUP($C211,[0]!DATA1,28,FALSE))</f>
        <v/>
      </c>
      <c r="AA211" s="43" t="str">
        <f t="shared" si="51"/>
        <v/>
      </c>
      <c r="AB211" s="7"/>
      <c r="AC211" s="7"/>
      <c r="AD211" s="7"/>
      <c r="AE211" s="93"/>
      <c r="AF211" s="31"/>
    </row>
    <row r="212" spans="2:32" x14ac:dyDescent="0.2">
      <c r="B212" s="9"/>
      <c r="C212" s="8"/>
      <c r="D212" s="42" t="str">
        <f t="shared" si="43"/>
        <v/>
      </c>
      <c r="E212" s="28"/>
      <c r="F212" s="28"/>
      <c r="G212" s="28"/>
      <c r="H212" s="28"/>
      <c r="I212" s="7" t="str">
        <f t="shared" si="44"/>
        <v/>
      </c>
      <c r="J212" s="7" t="str">
        <f t="shared" si="45"/>
        <v/>
      </c>
      <c r="K212" s="7" t="str">
        <f t="shared" si="46"/>
        <v/>
      </c>
      <c r="L212" s="7" t="str">
        <f t="shared" si="47"/>
        <v/>
      </c>
      <c r="M212" s="7" t="str">
        <f t="shared" si="48"/>
        <v/>
      </c>
      <c r="N212" s="7"/>
      <c r="O212" s="136" t="str">
        <f t="shared" si="49"/>
        <v/>
      </c>
      <c r="P212" s="38"/>
      <c r="Q212" s="38"/>
      <c r="R212" s="38"/>
      <c r="S212" s="45"/>
      <c r="T212" s="37" t="str">
        <f t="shared" si="52"/>
        <v/>
      </c>
      <c r="U212" s="39" t="str">
        <f t="shared" si="53"/>
        <v/>
      </c>
      <c r="V212" s="136" t="str">
        <f t="shared" si="50"/>
        <v/>
      </c>
      <c r="W212" s="37" t="str">
        <f t="shared" si="54"/>
        <v/>
      </c>
      <c r="X212" s="30" t="str">
        <f t="shared" si="55"/>
        <v/>
      </c>
      <c r="Y212" s="30"/>
      <c r="Z212" s="42" t="str">
        <f>IF($C212="","",VLOOKUP($C212,[0]!DATA1,28,FALSE))</f>
        <v/>
      </c>
      <c r="AA212" s="43" t="str">
        <f t="shared" si="51"/>
        <v/>
      </c>
      <c r="AB212" s="7"/>
      <c r="AC212" s="7"/>
      <c r="AD212" s="7"/>
      <c r="AE212" s="93"/>
      <c r="AF212" s="31"/>
    </row>
    <row r="213" spans="2:32" x14ac:dyDescent="0.2">
      <c r="B213" s="9"/>
      <c r="C213" s="8"/>
      <c r="D213" s="42" t="str">
        <f t="shared" si="43"/>
        <v/>
      </c>
      <c r="E213" s="28"/>
      <c r="F213" s="28"/>
      <c r="G213" s="28"/>
      <c r="H213" s="28"/>
      <c r="I213" s="7" t="str">
        <f t="shared" si="44"/>
        <v/>
      </c>
      <c r="J213" s="7" t="str">
        <f t="shared" si="45"/>
        <v/>
      </c>
      <c r="K213" s="7" t="str">
        <f t="shared" si="46"/>
        <v/>
      </c>
      <c r="L213" s="7" t="str">
        <f t="shared" si="47"/>
        <v/>
      </c>
      <c r="M213" s="7" t="str">
        <f t="shared" si="48"/>
        <v/>
      </c>
      <c r="N213" s="7"/>
      <c r="O213" s="136" t="str">
        <f t="shared" si="49"/>
        <v/>
      </c>
      <c r="P213" s="38"/>
      <c r="Q213" s="38"/>
      <c r="R213" s="38"/>
      <c r="S213" s="45"/>
      <c r="T213" s="37" t="str">
        <f t="shared" si="52"/>
        <v/>
      </c>
      <c r="U213" s="39" t="str">
        <f t="shared" si="53"/>
        <v/>
      </c>
      <c r="V213" s="136" t="str">
        <f t="shared" si="50"/>
        <v/>
      </c>
      <c r="W213" s="37" t="str">
        <f t="shared" si="54"/>
        <v/>
      </c>
      <c r="X213" s="30" t="str">
        <f t="shared" si="55"/>
        <v/>
      </c>
      <c r="Y213" s="30"/>
      <c r="Z213" s="42" t="str">
        <f>IF($C213="","",VLOOKUP($C213,[0]!DATA1,28,FALSE))</f>
        <v/>
      </c>
      <c r="AA213" s="43" t="str">
        <f t="shared" si="51"/>
        <v/>
      </c>
      <c r="AB213" s="7"/>
      <c r="AC213" s="7"/>
      <c r="AD213" s="7"/>
      <c r="AE213" s="93"/>
      <c r="AF213" s="31"/>
    </row>
    <row r="214" spans="2:32" x14ac:dyDescent="0.2">
      <c r="B214" s="9"/>
      <c r="C214" s="8"/>
      <c r="D214" s="42" t="str">
        <f t="shared" si="43"/>
        <v/>
      </c>
      <c r="E214" s="28"/>
      <c r="F214" s="28"/>
      <c r="G214" s="28"/>
      <c r="H214" s="28"/>
      <c r="I214" s="7" t="str">
        <f t="shared" si="44"/>
        <v/>
      </c>
      <c r="J214" s="7" t="str">
        <f t="shared" si="45"/>
        <v/>
      </c>
      <c r="K214" s="7" t="str">
        <f t="shared" si="46"/>
        <v/>
      </c>
      <c r="L214" s="7" t="str">
        <f t="shared" si="47"/>
        <v/>
      </c>
      <c r="M214" s="7" t="str">
        <f t="shared" si="48"/>
        <v/>
      </c>
      <c r="N214" s="7"/>
      <c r="O214" s="136" t="str">
        <f t="shared" si="49"/>
        <v/>
      </c>
      <c r="P214" s="38"/>
      <c r="Q214" s="38"/>
      <c r="R214" s="38"/>
      <c r="S214" s="45"/>
      <c r="T214" s="37" t="str">
        <f t="shared" si="52"/>
        <v/>
      </c>
      <c r="U214" s="39" t="str">
        <f t="shared" si="53"/>
        <v/>
      </c>
      <c r="V214" s="136" t="str">
        <f t="shared" si="50"/>
        <v/>
      </c>
      <c r="W214" s="37" t="str">
        <f t="shared" si="54"/>
        <v/>
      </c>
      <c r="X214" s="30" t="str">
        <f t="shared" si="55"/>
        <v/>
      </c>
      <c r="Y214" s="30"/>
      <c r="Z214" s="42" t="str">
        <f>IF($C214="","",VLOOKUP($C214,[0]!DATA1,28,FALSE))</f>
        <v/>
      </c>
      <c r="AA214" s="43" t="str">
        <f t="shared" si="51"/>
        <v/>
      </c>
      <c r="AB214" s="7"/>
      <c r="AC214" s="7"/>
      <c r="AD214" s="7"/>
      <c r="AE214" s="93"/>
      <c r="AF214" s="31"/>
    </row>
    <row r="215" spans="2:32" x14ac:dyDescent="0.2">
      <c r="B215" s="9"/>
      <c r="C215" s="8"/>
      <c r="D215" s="42" t="str">
        <f t="shared" si="43"/>
        <v/>
      </c>
      <c r="E215" s="28"/>
      <c r="F215" s="28"/>
      <c r="G215" s="28"/>
      <c r="H215" s="28"/>
      <c r="I215" s="7" t="str">
        <f t="shared" si="44"/>
        <v/>
      </c>
      <c r="J215" s="7" t="str">
        <f t="shared" si="45"/>
        <v/>
      </c>
      <c r="K215" s="7" t="str">
        <f t="shared" si="46"/>
        <v/>
      </c>
      <c r="L215" s="7" t="str">
        <f t="shared" si="47"/>
        <v/>
      </c>
      <c r="M215" s="7" t="str">
        <f t="shared" si="48"/>
        <v/>
      </c>
      <c r="N215" s="7"/>
      <c r="O215" s="136" t="str">
        <f t="shared" si="49"/>
        <v/>
      </c>
      <c r="P215" s="38"/>
      <c r="Q215" s="38"/>
      <c r="R215" s="38"/>
      <c r="S215" s="45"/>
      <c r="T215" s="37" t="str">
        <f t="shared" si="52"/>
        <v/>
      </c>
      <c r="U215" s="39" t="str">
        <f t="shared" si="53"/>
        <v/>
      </c>
      <c r="V215" s="136" t="str">
        <f t="shared" si="50"/>
        <v/>
      </c>
      <c r="W215" s="37" t="str">
        <f t="shared" si="54"/>
        <v/>
      </c>
      <c r="X215" s="30" t="str">
        <f t="shared" si="55"/>
        <v/>
      </c>
      <c r="Y215" s="30"/>
      <c r="Z215" s="42" t="str">
        <f>IF($C215="","",VLOOKUP($C215,[0]!DATA1,28,FALSE))</f>
        <v/>
      </c>
      <c r="AA215" s="43" t="str">
        <f t="shared" si="51"/>
        <v/>
      </c>
      <c r="AB215" s="7"/>
      <c r="AC215" s="7"/>
      <c r="AD215" s="7"/>
      <c r="AE215" s="93"/>
      <c r="AF215" s="31"/>
    </row>
    <row r="216" spans="2:32" x14ac:dyDescent="0.2">
      <c r="B216" s="9"/>
      <c r="C216" s="8"/>
      <c r="D216" s="42" t="str">
        <f t="shared" si="43"/>
        <v/>
      </c>
      <c r="E216" s="28"/>
      <c r="F216" s="28"/>
      <c r="G216" s="28"/>
      <c r="H216" s="28"/>
      <c r="I216" s="7" t="str">
        <f t="shared" si="44"/>
        <v/>
      </c>
      <c r="J216" s="7" t="str">
        <f t="shared" si="45"/>
        <v/>
      </c>
      <c r="K216" s="7" t="str">
        <f t="shared" si="46"/>
        <v/>
      </c>
      <c r="L216" s="7" t="str">
        <f t="shared" si="47"/>
        <v/>
      </c>
      <c r="M216" s="7" t="str">
        <f t="shared" si="48"/>
        <v/>
      </c>
      <c r="N216" s="7"/>
      <c r="O216" s="136" t="str">
        <f t="shared" si="49"/>
        <v/>
      </c>
      <c r="P216" s="38"/>
      <c r="Q216" s="38"/>
      <c r="R216" s="38"/>
      <c r="S216" s="45"/>
      <c r="T216" s="37" t="str">
        <f t="shared" si="52"/>
        <v/>
      </c>
      <c r="U216" s="39" t="str">
        <f t="shared" si="53"/>
        <v/>
      </c>
      <c r="V216" s="136" t="str">
        <f t="shared" si="50"/>
        <v/>
      </c>
      <c r="W216" s="37" t="str">
        <f t="shared" si="54"/>
        <v/>
      </c>
      <c r="X216" s="30" t="str">
        <f t="shared" si="55"/>
        <v/>
      </c>
      <c r="Y216" s="30"/>
      <c r="Z216" s="42" t="str">
        <f>IF($C216="","",VLOOKUP($C216,[0]!DATA1,28,FALSE))</f>
        <v/>
      </c>
      <c r="AA216" s="43" t="str">
        <f t="shared" si="51"/>
        <v/>
      </c>
      <c r="AB216" s="7"/>
      <c r="AC216" s="7"/>
      <c r="AD216" s="7"/>
      <c r="AE216" s="93"/>
      <c r="AF216" s="31"/>
    </row>
    <row r="217" spans="2:32" x14ac:dyDescent="0.2">
      <c r="B217" s="9"/>
      <c r="C217" s="8"/>
      <c r="D217" s="42" t="str">
        <f t="shared" si="43"/>
        <v/>
      </c>
      <c r="E217" s="28"/>
      <c r="F217" s="28"/>
      <c r="G217" s="28"/>
      <c r="H217" s="28"/>
      <c r="I217" s="7" t="str">
        <f t="shared" si="44"/>
        <v/>
      </c>
      <c r="J217" s="7" t="str">
        <f t="shared" si="45"/>
        <v/>
      </c>
      <c r="K217" s="7" t="str">
        <f t="shared" si="46"/>
        <v/>
      </c>
      <c r="L217" s="7" t="str">
        <f t="shared" si="47"/>
        <v/>
      </c>
      <c r="M217" s="7" t="str">
        <f t="shared" si="48"/>
        <v/>
      </c>
      <c r="N217" s="7"/>
      <c r="O217" s="136" t="str">
        <f t="shared" si="49"/>
        <v/>
      </c>
      <c r="P217" s="38"/>
      <c r="Q217" s="38"/>
      <c r="R217" s="38"/>
      <c r="S217" s="45"/>
      <c r="T217" s="37" t="str">
        <f t="shared" si="52"/>
        <v/>
      </c>
      <c r="U217" s="39" t="str">
        <f t="shared" si="53"/>
        <v/>
      </c>
      <c r="V217" s="136" t="str">
        <f t="shared" si="50"/>
        <v/>
      </c>
      <c r="W217" s="37" t="str">
        <f t="shared" si="54"/>
        <v/>
      </c>
      <c r="X217" s="30" t="str">
        <f t="shared" si="55"/>
        <v/>
      </c>
      <c r="Y217" s="30"/>
      <c r="Z217" s="42" t="str">
        <f>IF($C217="","",VLOOKUP($C217,[0]!DATA1,28,FALSE))</f>
        <v/>
      </c>
      <c r="AA217" s="43" t="str">
        <f t="shared" si="51"/>
        <v/>
      </c>
      <c r="AB217" s="7"/>
      <c r="AC217" s="7"/>
      <c r="AD217" s="7"/>
      <c r="AE217" s="93"/>
      <c r="AF217" s="31"/>
    </row>
    <row r="218" spans="2:32" x14ac:dyDescent="0.2">
      <c r="B218" s="9"/>
      <c r="C218" s="8"/>
      <c r="D218" s="42" t="str">
        <f t="shared" si="43"/>
        <v/>
      </c>
      <c r="E218" s="28"/>
      <c r="F218" s="28"/>
      <c r="G218" s="28"/>
      <c r="H218" s="28"/>
      <c r="I218" s="7" t="str">
        <f t="shared" si="44"/>
        <v/>
      </c>
      <c r="J218" s="7" t="str">
        <f t="shared" si="45"/>
        <v/>
      </c>
      <c r="K218" s="7" t="str">
        <f t="shared" si="46"/>
        <v/>
      </c>
      <c r="L218" s="7" t="str">
        <f t="shared" si="47"/>
        <v/>
      </c>
      <c r="M218" s="7" t="str">
        <f t="shared" si="48"/>
        <v/>
      </c>
      <c r="N218" s="7"/>
      <c r="O218" s="136" t="str">
        <f t="shared" si="49"/>
        <v/>
      </c>
      <c r="P218" s="38"/>
      <c r="Q218" s="38"/>
      <c r="R218" s="38"/>
      <c r="S218" s="45"/>
      <c r="T218" s="37" t="str">
        <f t="shared" si="52"/>
        <v/>
      </c>
      <c r="U218" s="39" t="str">
        <f t="shared" si="53"/>
        <v/>
      </c>
      <c r="V218" s="136" t="str">
        <f t="shared" si="50"/>
        <v/>
      </c>
      <c r="W218" s="37" t="str">
        <f t="shared" si="54"/>
        <v/>
      </c>
      <c r="X218" s="30" t="str">
        <f t="shared" si="55"/>
        <v/>
      </c>
      <c r="Y218" s="30"/>
      <c r="Z218" s="42" t="str">
        <f>IF($C218="","",VLOOKUP($C218,[0]!DATA1,28,FALSE))</f>
        <v/>
      </c>
      <c r="AA218" s="43" t="str">
        <f t="shared" si="51"/>
        <v/>
      </c>
      <c r="AB218" s="7"/>
      <c r="AC218" s="7"/>
      <c r="AD218" s="7"/>
      <c r="AE218" s="93"/>
      <c r="AF218" s="31"/>
    </row>
    <row r="219" spans="2:32" x14ac:dyDescent="0.2">
      <c r="B219" s="9"/>
      <c r="C219" s="8"/>
      <c r="D219" s="42" t="str">
        <f t="shared" si="43"/>
        <v/>
      </c>
      <c r="E219" s="28"/>
      <c r="F219" s="28"/>
      <c r="G219" s="28"/>
      <c r="H219" s="28"/>
      <c r="I219" s="7" t="str">
        <f t="shared" si="44"/>
        <v/>
      </c>
      <c r="J219" s="7" t="str">
        <f t="shared" si="45"/>
        <v/>
      </c>
      <c r="K219" s="7" t="str">
        <f t="shared" si="46"/>
        <v/>
      </c>
      <c r="L219" s="7" t="str">
        <f t="shared" si="47"/>
        <v/>
      </c>
      <c r="M219" s="7" t="str">
        <f t="shared" si="48"/>
        <v/>
      </c>
      <c r="N219" s="7"/>
      <c r="O219" s="136" t="str">
        <f t="shared" si="49"/>
        <v/>
      </c>
      <c r="P219" s="38"/>
      <c r="Q219" s="38"/>
      <c r="R219" s="38"/>
      <c r="S219" s="45"/>
      <c r="T219" s="37" t="str">
        <f t="shared" si="52"/>
        <v/>
      </c>
      <c r="U219" s="39" t="str">
        <f t="shared" si="53"/>
        <v/>
      </c>
      <c r="V219" s="136" t="str">
        <f t="shared" si="50"/>
        <v/>
      </c>
      <c r="W219" s="37" t="str">
        <f t="shared" si="54"/>
        <v/>
      </c>
      <c r="X219" s="30" t="str">
        <f t="shared" si="55"/>
        <v/>
      </c>
      <c r="Y219" s="30"/>
      <c r="Z219" s="42" t="str">
        <f>IF($C219="","",VLOOKUP($C219,[0]!DATA1,28,FALSE))</f>
        <v/>
      </c>
      <c r="AA219" s="43" t="str">
        <f t="shared" si="51"/>
        <v/>
      </c>
      <c r="AB219" s="7"/>
      <c r="AC219" s="7"/>
      <c r="AD219" s="7"/>
      <c r="AE219" s="93"/>
      <c r="AF219" s="31"/>
    </row>
    <row r="220" spans="2:32" x14ac:dyDescent="0.2">
      <c r="B220" s="9"/>
      <c r="C220" s="8"/>
      <c r="D220" s="42" t="str">
        <f t="shared" si="43"/>
        <v/>
      </c>
      <c r="E220" s="28"/>
      <c r="F220" s="28"/>
      <c r="G220" s="28"/>
      <c r="H220" s="28"/>
      <c r="I220" s="7" t="str">
        <f t="shared" si="44"/>
        <v/>
      </c>
      <c r="J220" s="7" t="str">
        <f t="shared" si="45"/>
        <v/>
      </c>
      <c r="K220" s="7" t="str">
        <f t="shared" si="46"/>
        <v/>
      </c>
      <c r="L220" s="7" t="str">
        <f t="shared" si="47"/>
        <v/>
      </c>
      <c r="M220" s="7" t="str">
        <f t="shared" si="48"/>
        <v/>
      </c>
      <c r="N220" s="7"/>
      <c r="O220" s="136" t="str">
        <f t="shared" si="49"/>
        <v/>
      </c>
      <c r="P220" s="38"/>
      <c r="Q220" s="38"/>
      <c r="R220" s="38"/>
      <c r="S220" s="45"/>
      <c r="T220" s="37" t="str">
        <f t="shared" si="52"/>
        <v/>
      </c>
      <c r="U220" s="39" t="str">
        <f t="shared" si="53"/>
        <v/>
      </c>
      <c r="V220" s="136" t="str">
        <f t="shared" si="50"/>
        <v/>
      </c>
      <c r="W220" s="37" t="str">
        <f t="shared" si="54"/>
        <v/>
      </c>
      <c r="X220" s="30" t="str">
        <f t="shared" si="55"/>
        <v/>
      </c>
      <c r="Y220" s="30"/>
      <c r="Z220" s="42" t="str">
        <f>IF($C220="","",VLOOKUP($C220,[0]!DATA1,28,FALSE))</f>
        <v/>
      </c>
      <c r="AA220" s="43" t="str">
        <f t="shared" si="51"/>
        <v/>
      </c>
      <c r="AB220" s="7"/>
      <c r="AC220" s="7"/>
      <c r="AD220" s="7"/>
      <c r="AE220" s="93"/>
      <c r="AF220" s="31"/>
    </row>
    <row r="221" spans="2:32" x14ac:dyDescent="0.2">
      <c r="B221" s="9"/>
      <c r="C221" s="8"/>
      <c r="D221" s="42" t="str">
        <f t="shared" si="43"/>
        <v/>
      </c>
      <c r="E221" s="28"/>
      <c r="F221" s="28"/>
      <c r="G221" s="28"/>
      <c r="H221" s="28"/>
      <c r="I221" s="7" t="str">
        <f t="shared" si="44"/>
        <v/>
      </c>
      <c r="J221" s="7" t="str">
        <f t="shared" si="45"/>
        <v/>
      </c>
      <c r="K221" s="7" t="str">
        <f t="shared" si="46"/>
        <v/>
      </c>
      <c r="L221" s="7" t="str">
        <f t="shared" si="47"/>
        <v/>
      </c>
      <c r="M221" s="7" t="str">
        <f t="shared" si="48"/>
        <v/>
      </c>
      <c r="N221" s="7"/>
      <c r="O221" s="136" t="str">
        <f t="shared" si="49"/>
        <v/>
      </c>
      <c r="P221" s="38"/>
      <c r="Q221" s="38"/>
      <c r="R221" s="38"/>
      <c r="S221" s="45"/>
      <c r="T221" s="37" t="str">
        <f t="shared" si="52"/>
        <v/>
      </c>
      <c r="U221" s="39" t="str">
        <f t="shared" si="53"/>
        <v/>
      </c>
      <c r="V221" s="136" t="str">
        <f t="shared" si="50"/>
        <v/>
      </c>
      <c r="W221" s="37" t="str">
        <f t="shared" si="54"/>
        <v/>
      </c>
      <c r="X221" s="30" t="str">
        <f t="shared" si="55"/>
        <v/>
      </c>
      <c r="Y221" s="30"/>
      <c r="Z221" s="42" t="str">
        <f>IF($C221="","",VLOOKUP($C221,[0]!DATA1,28,FALSE))</f>
        <v/>
      </c>
      <c r="AA221" s="43" t="str">
        <f t="shared" si="51"/>
        <v/>
      </c>
      <c r="AB221" s="7"/>
      <c r="AC221" s="7"/>
      <c r="AD221" s="7"/>
      <c r="AE221" s="93"/>
      <c r="AF221" s="31"/>
    </row>
    <row r="222" spans="2:32" x14ac:dyDescent="0.2">
      <c r="B222" s="9"/>
      <c r="C222" s="8"/>
      <c r="D222" s="42" t="str">
        <f t="shared" si="43"/>
        <v/>
      </c>
      <c r="E222" s="28"/>
      <c r="F222" s="28"/>
      <c r="G222" s="28"/>
      <c r="H222" s="28"/>
      <c r="I222" s="7" t="str">
        <f t="shared" si="44"/>
        <v/>
      </c>
      <c r="J222" s="7" t="str">
        <f t="shared" si="45"/>
        <v/>
      </c>
      <c r="K222" s="7" t="str">
        <f t="shared" si="46"/>
        <v/>
      </c>
      <c r="L222" s="7" t="str">
        <f t="shared" si="47"/>
        <v/>
      </c>
      <c r="M222" s="7" t="str">
        <f t="shared" si="48"/>
        <v/>
      </c>
      <c r="N222" s="7"/>
      <c r="O222" s="136" t="str">
        <f t="shared" si="49"/>
        <v/>
      </c>
      <c r="P222" s="38"/>
      <c r="Q222" s="38"/>
      <c r="R222" s="38"/>
      <c r="S222" s="45"/>
      <c r="T222" s="37" t="str">
        <f t="shared" si="52"/>
        <v/>
      </c>
      <c r="U222" s="39" t="str">
        <f t="shared" si="53"/>
        <v/>
      </c>
      <c r="V222" s="136" t="str">
        <f t="shared" si="50"/>
        <v/>
      </c>
      <c r="W222" s="37" t="str">
        <f t="shared" si="54"/>
        <v/>
      </c>
      <c r="X222" s="30" t="str">
        <f t="shared" si="55"/>
        <v/>
      </c>
      <c r="Y222" s="30"/>
      <c r="Z222" s="42" t="str">
        <f>IF($C222="","",VLOOKUP($C222,[0]!DATA1,28,FALSE))</f>
        <v/>
      </c>
      <c r="AA222" s="43" t="str">
        <f t="shared" si="51"/>
        <v/>
      </c>
      <c r="AB222" s="7"/>
      <c r="AC222" s="7"/>
      <c r="AD222" s="7"/>
      <c r="AE222" s="93"/>
      <c r="AF222" s="31"/>
    </row>
    <row r="223" spans="2:32" x14ac:dyDescent="0.2">
      <c r="B223" s="9"/>
      <c r="C223" s="8"/>
      <c r="D223" s="42" t="str">
        <f t="shared" si="43"/>
        <v/>
      </c>
      <c r="E223" s="28"/>
      <c r="F223" s="28"/>
      <c r="G223" s="28"/>
      <c r="H223" s="28"/>
      <c r="I223" s="7" t="str">
        <f t="shared" si="44"/>
        <v/>
      </c>
      <c r="J223" s="7" t="str">
        <f t="shared" si="45"/>
        <v/>
      </c>
      <c r="K223" s="7" t="str">
        <f t="shared" si="46"/>
        <v/>
      </c>
      <c r="L223" s="7" t="str">
        <f t="shared" si="47"/>
        <v/>
      </c>
      <c r="M223" s="7" t="str">
        <f t="shared" si="48"/>
        <v/>
      </c>
      <c r="N223" s="7"/>
      <c r="O223" s="136" t="str">
        <f t="shared" si="49"/>
        <v/>
      </c>
      <c r="P223" s="38"/>
      <c r="Q223" s="38"/>
      <c r="R223" s="38"/>
      <c r="S223" s="45"/>
      <c r="T223" s="37" t="str">
        <f t="shared" si="52"/>
        <v/>
      </c>
      <c r="U223" s="39" t="str">
        <f t="shared" si="53"/>
        <v/>
      </c>
      <c r="V223" s="136" t="str">
        <f t="shared" si="50"/>
        <v/>
      </c>
      <c r="W223" s="37" t="str">
        <f t="shared" si="54"/>
        <v/>
      </c>
      <c r="X223" s="30" t="str">
        <f t="shared" si="55"/>
        <v/>
      </c>
      <c r="Y223" s="30"/>
      <c r="Z223" s="42" t="str">
        <f>IF($C223="","",VLOOKUP($C223,[0]!DATA1,28,FALSE))</f>
        <v/>
      </c>
      <c r="AA223" s="43" t="str">
        <f t="shared" si="51"/>
        <v/>
      </c>
      <c r="AB223" s="7"/>
      <c r="AC223" s="7"/>
      <c r="AD223" s="7"/>
      <c r="AE223" s="93"/>
      <c r="AF223" s="31"/>
    </row>
    <row r="224" spans="2:32" x14ac:dyDescent="0.2">
      <c r="B224" s="9"/>
      <c r="C224" s="8"/>
      <c r="D224" s="42" t="str">
        <f t="shared" si="43"/>
        <v/>
      </c>
      <c r="E224" s="28"/>
      <c r="F224" s="28"/>
      <c r="G224" s="28"/>
      <c r="H224" s="28"/>
      <c r="I224" s="7" t="str">
        <f t="shared" si="44"/>
        <v/>
      </c>
      <c r="J224" s="7" t="str">
        <f t="shared" si="45"/>
        <v/>
      </c>
      <c r="K224" s="7" t="str">
        <f t="shared" si="46"/>
        <v/>
      </c>
      <c r="L224" s="7" t="str">
        <f t="shared" si="47"/>
        <v/>
      </c>
      <c r="M224" s="7" t="str">
        <f t="shared" si="48"/>
        <v/>
      </c>
      <c r="N224" s="7"/>
      <c r="O224" s="136" t="str">
        <f t="shared" si="49"/>
        <v/>
      </c>
      <c r="P224" s="38"/>
      <c r="Q224" s="38"/>
      <c r="R224" s="38"/>
      <c r="S224" s="45"/>
      <c r="T224" s="37" t="str">
        <f t="shared" si="52"/>
        <v/>
      </c>
      <c r="U224" s="39" t="str">
        <f t="shared" si="53"/>
        <v/>
      </c>
      <c r="V224" s="136" t="str">
        <f t="shared" si="50"/>
        <v/>
      </c>
      <c r="W224" s="37" t="str">
        <f t="shared" si="54"/>
        <v/>
      </c>
      <c r="X224" s="30" t="str">
        <f t="shared" si="55"/>
        <v/>
      </c>
      <c r="Y224" s="30"/>
      <c r="Z224" s="42" t="str">
        <f>IF($C224="","",VLOOKUP($C224,[0]!DATA1,28,FALSE))</f>
        <v/>
      </c>
      <c r="AA224" s="43" t="str">
        <f t="shared" si="51"/>
        <v/>
      </c>
      <c r="AB224" s="7"/>
      <c r="AC224" s="7"/>
      <c r="AD224" s="7"/>
      <c r="AE224" s="93"/>
      <c r="AF224" s="31"/>
    </row>
    <row r="225" spans="2:32" x14ac:dyDescent="0.2">
      <c r="B225" s="9"/>
      <c r="C225" s="8"/>
      <c r="D225" s="42" t="str">
        <f t="shared" si="43"/>
        <v/>
      </c>
      <c r="E225" s="28"/>
      <c r="F225" s="28"/>
      <c r="G225" s="28"/>
      <c r="H225" s="28"/>
      <c r="I225" s="7" t="str">
        <f t="shared" si="44"/>
        <v/>
      </c>
      <c r="J225" s="7" t="str">
        <f t="shared" si="45"/>
        <v/>
      </c>
      <c r="K225" s="7" t="str">
        <f t="shared" si="46"/>
        <v/>
      </c>
      <c r="L225" s="7" t="str">
        <f t="shared" si="47"/>
        <v/>
      </c>
      <c r="M225" s="7" t="str">
        <f t="shared" si="48"/>
        <v/>
      </c>
      <c r="N225" s="7"/>
      <c r="O225" s="136" t="str">
        <f t="shared" si="49"/>
        <v/>
      </c>
      <c r="P225" s="38"/>
      <c r="Q225" s="38"/>
      <c r="R225" s="38"/>
      <c r="S225" s="45"/>
      <c r="T225" s="37" t="str">
        <f t="shared" si="52"/>
        <v/>
      </c>
      <c r="U225" s="39" t="str">
        <f t="shared" si="53"/>
        <v/>
      </c>
      <c r="V225" s="136" t="str">
        <f t="shared" si="50"/>
        <v/>
      </c>
      <c r="W225" s="37" t="str">
        <f t="shared" si="54"/>
        <v/>
      </c>
      <c r="X225" s="30" t="str">
        <f t="shared" si="55"/>
        <v/>
      </c>
      <c r="Y225" s="30"/>
      <c r="Z225" s="42" t="str">
        <f>IF($C225="","",VLOOKUP($C225,[0]!DATA1,28,FALSE))</f>
        <v/>
      </c>
      <c r="AA225" s="43" t="str">
        <f t="shared" si="51"/>
        <v/>
      </c>
      <c r="AB225" s="7"/>
      <c r="AC225" s="7"/>
      <c r="AD225" s="7"/>
      <c r="AE225" s="93"/>
      <c r="AF225" s="31"/>
    </row>
    <row r="226" spans="2:32" x14ac:dyDescent="0.2">
      <c r="B226" s="9"/>
      <c r="C226" s="8"/>
      <c r="D226" s="42" t="str">
        <f t="shared" si="43"/>
        <v/>
      </c>
      <c r="E226" s="28"/>
      <c r="F226" s="28"/>
      <c r="G226" s="28"/>
      <c r="H226" s="28"/>
      <c r="I226" s="7" t="str">
        <f t="shared" si="44"/>
        <v/>
      </c>
      <c r="J226" s="7" t="str">
        <f t="shared" si="45"/>
        <v/>
      </c>
      <c r="K226" s="7" t="str">
        <f t="shared" si="46"/>
        <v/>
      </c>
      <c r="L226" s="7" t="str">
        <f t="shared" si="47"/>
        <v/>
      </c>
      <c r="M226" s="7" t="str">
        <f t="shared" si="48"/>
        <v/>
      </c>
      <c r="N226" s="7"/>
      <c r="O226" s="136" t="str">
        <f t="shared" si="49"/>
        <v/>
      </c>
      <c r="P226" s="38"/>
      <c r="Q226" s="38"/>
      <c r="R226" s="38"/>
      <c r="S226" s="45"/>
      <c r="T226" s="37" t="str">
        <f t="shared" si="52"/>
        <v/>
      </c>
      <c r="U226" s="39" t="str">
        <f t="shared" si="53"/>
        <v/>
      </c>
      <c r="V226" s="136" t="str">
        <f t="shared" si="50"/>
        <v/>
      </c>
      <c r="W226" s="37" t="str">
        <f t="shared" si="54"/>
        <v/>
      </c>
      <c r="X226" s="30" t="str">
        <f t="shared" si="55"/>
        <v/>
      </c>
      <c r="Y226" s="30"/>
      <c r="Z226" s="42" t="str">
        <f>IF($C226="","",VLOOKUP($C226,[0]!DATA1,28,FALSE))</f>
        <v/>
      </c>
      <c r="AA226" s="43" t="str">
        <f t="shared" si="51"/>
        <v/>
      </c>
      <c r="AB226" s="7"/>
      <c r="AC226" s="7"/>
      <c r="AD226" s="7"/>
      <c r="AE226" s="93"/>
      <c r="AF226" s="31"/>
    </row>
    <row r="227" spans="2:32" x14ac:dyDescent="0.2">
      <c r="B227" s="9"/>
      <c r="C227" s="8"/>
      <c r="D227" s="42" t="str">
        <f t="shared" si="43"/>
        <v/>
      </c>
      <c r="E227" s="28"/>
      <c r="F227" s="28"/>
      <c r="G227" s="28"/>
      <c r="H227" s="28"/>
      <c r="I227" s="7" t="str">
        <f t="shared" si="44"/>
        <v/>
      </c>
      <c r="J227" s="7" t="str">
        <f t="shared" si="45"/>
        <v/>
      </c>
      <c r="K227" s="7" t="str">
        <f t="shared" si="46"/>
        <v/>
      </c>
      <c r="L227" s="7" t="str">
        <f t="shared" si="47"/>
        <v/>
      </c>
      <c r="M227" s="7" t="str">
        <f t="shared" si="48"/>
        <v/>
      </c>
      <c r="N227" s="7"/>
      <c r="O227" s="136" t="str">
        <f t="shared" si="49"/>
        <v/>
      </c>
      <c r="P227" s="38"/>
      <c r="Q227" s="38"/>
      <c r="R227" s="38"/>
      <c r="S227" s="45"/>
      <c r="T227" s="37" t="str">
        <f t="shared" si="52"/>
        <v/>
      </c>
      <c r="U227" s="39" t="str">
        <f t="shared" si="53"/>
        <v/>
      </c>
      <c r="V227" s="136" t="str">
        <f t="shared" si="50"/>
        <v/>
      </c>
      <c r="W227" s="37" t="str">
        <f t="shared" si="54"/>
        <v/>
      </c>
      <c r="X227" s="30" t="str">
        <f t="shared" si="55"/>
        <v/>
      </c>
      <c r="Y227" s="30"/>
      <c r="Z227" s="42" t="str">
        <f>IF($C227="","",VLOOKUP($C227,[0]!DATA1,28,FALSE))</f>
        <v/>
      </c>
      <c r="AA227" s="43" t="str">
        <f t="shared" si="51"/>
        <v/>
      </c>
      <c r="AB227" s="7"/>
      <c r="AC227" s="7"/>
      <c r="AD227" s="7"/>
      <c r="AE227" s="93"/>
      <c r="AF227" s="31"/>
    </row>
    <row r="228" spans="2:32" x14ac:dyDescent="0.2">
      <c r="B228" s="9"/>
      <c r="C228" s="8"/>
      <c r="D228" s="42" t="str">
        <f t="shared" si="43"/>
        <v/>
      </c>
      <c r="E228" s="28"/>
      <c r="F228" s="28"/>
      <c r="G228" s="28"/>
      <c r="H228" s="28"/>
      <c r="I228" s="7" t="str">
        <f t="shared" si="44"/>
        <v/>
      </c>
      <c r="J228" s="7" t="str">
        <f t="shared" si="45"/>
        <v/>
      </c>
      <c r="K228" s="7" t="str">
        <f t="shared" si="46"/>
        <v/>
      </c>
      <c r="L228" s="7" t="str">
        <f t="shared" si="47"/>
        <v/>
      </c>
      <c r="M228" s="7" t="str">
        <f t="shared" si="48"/>
        <v/>
      </c>
      <c r="N228" s="7"/>
      <c r="O228" s="136" t="str">
        <f t="shared" si="49"/>
        <v/>
      </c>
      <c r="P228" s="38"/>
      <c r="Q228" s="38"/>
      <c r="R228" s="38"/>
      <c r="S228" s="45"/>
      <c r="T228" s="37" t="str">
        <f t="shared" si="52"/>
        <v/>
      </c>
      <c r="U228" s="39" t="str">
        <f t="shared" si="53"/>
        <v/>
      </c>
      <c r="V228" s="136" t="str">
        <f t="shared" si="50"/>
        <v/>
      </c>
      <c r="W228" s="37" t="str">
        <f t="shared" si="54"/>
        <v/>
      </c>
      <c r="X228" s="30" t="str">
        <f t="shared" si="55"/>
        <v/>
      </c>
      <c r="Y228" s="30"/>
      <c r="Z228" s="42" t="str">
        <f>IF($C228="","",VLOOKUP($C228,[0]!DATA1,28,FALSE))</f>
        <v/>
      </c>
      <c r="AA228" s="43" t="str">
        <f t="shared" si="51"/>
        <v/>
      </c>
      <c r="AB228" s="7"/>
      <c r="AC228" s="7"/>
      <c r="AD228" s="7"/>
      <c r="AE228" s="93"/>
      <c r="AF228" s="31"/>
    </row>
    <row r="229" spans="2:32" x14ac:dyDescent="0.2">
      <c r="B229" s="9"/>
      <c r="C229" s="8"/>
      <c r="D229" s="42" t="str">
        <f t="shared" si="43"/>
        <v/>
      </c>
      <c r="E229" s="28"/>
      <c r="F229" s="28"/>
      <c r="G229" s="28"/>
      <c r="H229" s="28"/>
      <c r="I229" s="7" t="str">
        <f t="shared" si="44"/>
        <v/>
      </c>
      <c r="J229" s="7" t="str">
        <f t="shared" si="45"/>
        <v/>
      </c>
      <c r="K229" s="7" t="str">
        <f t="shared" si="46"/>
        <v/>
      </c>
      <c r="L229" s="7" t="str">
        <f t="shared" si="47"/>
        <v/>
      </c>
      <c r="M229" s="7" t="str">
        <f t="shared" si="48"/>
        <v/>
      </c>
      <c r="N229" s="7"/>
      <c r="O229" s="136" t="str">
        <f t="shared" si="49"/>
        <v/>
      </c>
      <c r="P229" s="38"/>
      <c r="Q229" s="38"/>
      <c r="R229" s="38"/>
      <c r="S229" s="45"/>
      <c r="T229" s="37" t="str">
        <f t="shared" si="52"/>
        <v/>
      </c>
      <c r="U229" s="39" t="str">
        <f t="shared" si="53"/>
        <v/>
      </c>
      <c r="V229" s="136" t="str">
        <f t="shared" si="50"/>
        <v/>
      </c>
      <c r="W229" s="37" t="str">
        <f t="shared" si="54"/>
        <v/>
      </c>
      <c r="X229" s="30" t="str">
        <f t="shared" si="55"/>
        <v/>
      </c>
      <c r="Y229" s="30"/>
      <c r="Z229" s="42" t="str">
        <f>IF($C229="","",VLOOKUP($C229,[0]!DATA1,28,FALSE))</f>
        <v/>
      </c>
      <c r="AA229" s="43" t="str">
        <f t="shared" si="51"/>
        <v/>
      </c>
      <c r="AB229" s="7"/>
      <c r="AC229" s="7"/>
      <c r="AD229" s="7"/>
      <c r="AE229" s="93"/>
      <c r="AF229" s="31"/>
    </row>
    <row r="230" spans="2:32" x14ac:dyDescent="0.2">
      <c r="B230" s="9"/>
      <c r="C230" s="8"/>
      <c r="D230" s="42" t="str">
        <f t="shared" si="43"/>
        <v/>
      </c>
      <c r="E230" s="28"/>
      <c r="F230" s="28"/>
      <c r="G230" s="28"/>
      <c r="H230" s="28"/>
      <c r="I230" s="7" t="str">
        <f t="shared" si="44"/>
        <v/>
      </c>
      <c r="J230" s="7" t="str">
        <f t="shared" si="45"/>
        <v/>
      </c>
      <c r="K230" s="7" t="str">
        <f t="shared" si="46"/>
        <v/>
      </c>
      <c r="L230" s="7" t="str">
        <f t="shared" si="47"/>
        <v/>
      </c>
      <c r="M230" s="7" t="str">
        <f t="shared" si="48"/>
        <v/>
      </c>
      <c r="N230" s="7"/>
      <c r="O230" s="136" t="str">
        <f t="shared" si="49"/>
        <v/>
      </c>
      <c r="P230" s="38"/>
      <c r="Q230" s="38"/>
      <c r="R230" s="38"/>
      <c r="S230" s="45"/>
      <c r="T230" s="37" t="str">
        <f t="shared" si="52"/>
        <v/>
      </c>
      <c r="U230" s="39" t="str">
        <f t="shared" si="53"/>
        <v/>
      </c>
      <c r="V230" s="136" t="str">
        <f t="shared" si="50"/>
        <v/>
      </c>
      <c r="W230" s="37" t="str">
        <f t="shared" si="54"/>
        <v/>
      </c>
      <c r="X230" s="30" t="str">
        <f t="shared" si="55"/>
        <v/>
      </c>
      <c r="Y230" s="30"/>
      <c r="Z230" s="42" t="str">
        <f>IF($C230="","",VLOOKUP($C230,[0]!DATA1,28,FALSE))</f>
        <v/>
      </c>
      <c r="AA230" s="43" t="str">
        <f t="shared" si="51"/>
        <v/>
      </c>
      <c r="AB230" s="7"/>
      <c r="AC230" s="7"/>
      <c r="AD230" s="7"/>
      <c r="AE230" s="93"/>
      <c r="AF230" s="31"/>
    </row>
    <row r="231" spans="2:32" x14ac:dyDescent="0.2">
      <c r="B231" s="9"/>
      <c r="C231" s="8"/>
      <c r="D231" s="42" t="str">
        <f t="shared" si="43"/>
        <v/>
      </c>
      <c r="E231" s="28"/>
      <c r="F231" s="28"/>
      <c r="G231" s="28"/>
      <c r="H231" s="28"/>
      <c r="I231" s="7" t="str">
        <f t="shared" si="44"/>
        <v/>
      </c>
      <c r="J231" s="7" t="str">
        <f t="shared" si="45"/>
        <v/>
      </c>
      <c r="K231" s="7" t="str">
        <f t="shared" si="46"/>
        <v/>
      </c>
      <c r="L231" s="7" t="str">
        <f t="shared" si="47"/>
        <v/>
      </c>
      <c r="M231" s="7" t="str">
        <f t="shared" si="48"/>
        <v/>
      </c>
      <c r="N231" s="7"/>
      <c r="O231" s="136" t="str">
        <f t="shared" si="49"/>
        <v/>
      </c>
      <c r="P231" s="38"/>
      <c r="Q231" s="38"/>
      <c r="R231" s="38"/>
      <c r="S231" s="45"/>
      <c r="T231" s="37" t="str">
        <f t="shared" si="52"/>
        <v/>
      </c>
      <c r="U231" s="39" t="str">
        <f t="shared" si="53"/>
        <v/>
      </c>
      <c r="V231" s="136" t="str">
        <f t="shared" si="50"/>
        <v/>
      </c>
      <c r="W231" s="37" t="str">
        <f t="shared" si="54"/>
        <v/>
      </c>
      <c r="X231" s="30" t="str">
        <f t="shared" si="55"/>
        <v/>
      </c>
      <c r="Y231" s="30"/>
      <c r="Z231" s="42" t="str">
        <f>IF($C231="","",VLOOKUP($C231,[0]!DATA1,28,FALSE))</f>
        <v/>
      </c>
      <c r="AA231" s="43" t="str">
        <f t="shared" si="51"/>
        <v/>
      </c>
      <c r="AB231" s="7"/>
      <c r="AC231" s="7"/>
      <c r="AD231" s="7"/>
      <c r="AE231" s="93"/>
      <c r="AF231" s="31"/>
    </row>
    <row r="232" spans="2:32" x14ac:dyDescent="0.2">
      <c r="B232" s="9"/>
      <c r="C232" s="8"/>
      <c r="D232" s="42" t="str">
        <f t="shared" si="43"/>
        <v/>
      </c>
      <c r="E232" s="28"/>
      <c r="F232" s="28"/>
      <c r="G232" s="28"/>
      <c r="H232" s="28"/>
      <c r="I232" s="7" t="str">
        <f t="shared" si="44"/>
        <v/>
      </c>
      <c r="J232" s="7" t="str">
        <f t="shared" si="45"/>
        <v/>
      </c>
      <c r="K232" s="7" t="str">
        <f t="shared" si="46"/>
        <v/>
      </c>
      <c r="L232" s="7" t="str">
        <f t="shared" si="47"/>
        <v/>
      </c>
      <c r="M232" s="7" t="str">
        <f t="shared" si="48"/>
        <v/>
      </c>
      <c r="N232" s="7"/>
      <c r="O232" s="136" t="str">
        <f t="shared" si="49"/>
        <v/>
      </c>
      <c r="P232" s="38"/>
      <c r="Q232" s="38"/>
      <c r="R232" s="38"/>
      <c r="S232" s="45"/>
      <c r="T232" s="37" t="str">
        <f t="shared" si="52"/>
        <v/>
      </c>
      <c r="U232" s="39" t="str">
        <f t="shared" si="53"/>
        <v/>
      </c>
      <c r="V232" s="136" t="str">
        <f t="shared" si="50"/>
        <v/>
      </c>
      <c r="W232" s="37" t="str">
        <f t="shared" si="54"/>
        <v/>
      </c>
      <c r="X232" s="30" t="str">
        <f t="shared" si="55"/>
        <v/>
      </c>
      <c r="Y232" s="30"/>
      <c r="Z232" s="42" t="str">
        <f>IF($C232="","",VLOOKUP($C232,[0]!DATA1,28,FALSE))</f>
        <v/>
      </c>
      <c r="AA232" s="43" t="str">
        <f t="shared" si="51"/>
        <v/>
      </c>
      <c r="AB232" s="7"/>
      <c r="AC232" s="7"/>
      <c r="AD232" s="7"/>
      <c r="AE232" s="93"/>
      <c r="AF232" s="31"/>
    </row>
    <row r="233" spans="2:32" x14ac:dyDescent="0.2">
      <c r="B233" s="9"/>
      <c r="C233" s="8"/>
      <c r="D233" s="42" t="str">
        <f t="shared" si="43"/>
        <v/>
      </c>
      <c r="E233" s="28"/>
      <c r="F233" s="28"/>
      <c r="G233" s="28"/>
      <c r="H233" s="28"/>
      <c r="I233" s="7" t="str">
        <f t="shared" si="44"/>
        <v/>
      </c>
      <c r="J233" s="7" t="str">
        <f t="shared" si="45"/>
        <v/>
      </c>
      <c r="K233" s="7" t="str">
        <f t="shared" si="46"/>
        <v/>
      </c>
      <c r="L233" s="7" t="str">
        <f t="shared" si="47"/>
        <v/>
      </c>
      <c r="M233" s="7" t="str">
        <f t="shared" si="48"/>
        <v/>
      </c>
      <c r="N233" s="7"/>
      <c r="O233" s="136" t="str">
        <f t="shared" si="49"/>
        <v/>
      </c>
      <c r="P233" s="38"/>
      <c r="Q233" s="38"/>
      <c r="R233" s="38"/>
      <c r="S233" s="45"/>
      <c r="T233" s="37" t="str">
        <f t="shared" si="52"/>
        <v/>
      </c>
      <c r="U233" s="39" t="str">
        <f t="shared" si="53"/>
        <v/>
      </c>
      <c r="V233" s="136" t="str">
        <f t="shared" si="50"/>
        <v/>
      </c>
      <c r="W233" s="37" t="str">
        <f t="shared" si="54"/>
        <v/>
      </c>
      <c r="X233" s="30" t="str">
        <f t="shared" si="55"/>
        <v/>
      </c>
      <c r="Y233" s="30"/>
      <c r="Z233" s="42" t="str">
        <f>IF($C233="","",VLOOKUP($C233,[0]!DATA1,28,FALSE))</f>
        <v/>
      </c>
      <c r="AA233" s="43" t="str">
        <f t="shared" si="51"/>
        <v/>
      </c>
      <c r="AB233" s="7"/>
      <c r="AC233" s="7"/>
      <c r="AD233" s="7"/>
      <c r="AE233" s="93"/>
      <c r="AF233" s="31"/>
    </row>
    <row r="234" spans="2:32" x14ac:dyDescent="0.2">
      <c r="B234" s="9"/>
      <c r="C234" s="8"/>
      <c r="D234" s="42" t="str">
        <f t="shared" si="43"/>
        <v/>
      </c>
      <c r="E234" s="28"/>
      <c r="F234" s="28"/>
      <c r="G234" s="28"/>
      <c r="H234" s="28"/>
      <c r="I234" s="7" t="str">
        <f t="shared" si="44"/>
        <v/>
      </c>
      <c r="J234" s="7" t="str">
        <f t="shared" si="45"/>
        <v/>
      </c>
      <c r="K234" s="7" t="str">
        <f t="shared" si="46"/>
        <v/>
      </c>
      <c r="L234" s="7" t="str">
        <f t="shared" si="47"/>
        <v/>
      </c>
      <c r="M234" s="7" t="str">
        <f t="shared" si="48"/>
        <v/>
      </c>
      <c r="N234" s="7"/>
      <c r="O234" s="136" t="str">
        <f t="shared" si="49"/>
        <v/>
      </c>
      <c r="P234" s="38"/>
      <c r="Q234" s="38"/>
      <c r="R234" s="38"/>
      <c r="S234" s="45"/>
      <c r="T234" s="37" t="str">
        <f t="shared" si="52"/>
        <v/>
      </c>
      <c r="U234" s="39" t="str">
        <f t="shared" si="53"/>
        <v/>
      </c>
      <c r="V234" s="136" t="str">
        <f t="shared" si="50"/>
        <v/>
      </c>
      <c r="W234" s="37" t="str">
        <f t="shared" si="54"/>
        <v/>
      </c>
      <c r="X234" s="30" t="str">
        <f t="shared" si="55"/>
        <v/>
      </c>
      <c r="Y234" s="30"/>
      <c r="Z234" s="42" t="str">
        <f>IF($C234="","",VLOOKUP($C234,[0]!DATA1,28,FALSE))</f>
        <v/>
      </c>
      <c r="AA234" s="43" t="str">
        <f t="shared" si="51"/>
        <v/>
      </c>
      <c r="AB234" s="7"/>
      <c r="AC234" s="7"/>
      <c r="AD234" s="7"/>
      <c r="AE234" s="93"/>
      <c r="AF234" s="31"/>
    </row>
    <row r="235" spans="2:32" x14ac:dyDescent="0.2">
      <c r="B235" s="9"/>
      <c r="C235" s="8"/>
      <c r="D235" s="42" t="str">
        <f t="shared" si="43"/>
        <v/>
      </c>
      <c r="E235" s="28"/>
      <c r="F235" s="28"/>
      <c r="G235" s="28"/>
      <c r="H235" s="28"/>
      <c r="I235" s="7" t="str">
        <f t="shared" si="44"/>
        <v/>
      </c>
      <c r="J235" s="7" t="str">
        <f t="shared" si="45"/>
        <v/>
      </c>
      <c r="K235" s="7" t="str">
        <f t="shared" si="46"/>
        <v/>
      </c>
      <c r="L235" s="7" t="str">
        <f t="shared" si="47"/>
        <v/>
      </c>
      <c r="M235" s="7" t="str">
        <f t="shared" si="48"/>
        <v/>
      </c>
      <c r="N235" s="7"/>
      <c r="O235" s="136" t="str">
        <f t="shared" si="49"/>
        <v/>
      </c>
      <c r="P235" s="38"/>
      <c r="Q235" s="38"/>
      <c r="R235" s="38"/>
      <c r="S235" s="45"/>
      <c r="T235" s="37" t="str">
        <f t="shared" si="52"/>
        <v/>
      </c>
      <c r="U235" s="39" t="str">
        <f t="shared" si="53"/>
        <v/>
      </c>
      <c r="V235" s="136" t="str">
        <f t="shared" si="50"/>
        <v/>
      </c>
      <c r="W235" s="37" t="str">
        <f t="shared" si="54"/>
        <v/>
      </c>
      <c r="X235" s="30" t="str">
        <f t="shared" si="55"/>
        <v/>
      </c>
      <c r="Y235" s="30"/>
      <c r="Z235" s="42" t="str">
        <f>IF($C235="","",VLOOKUP($C235,[0]!DATA1,28,FALSE))</f>
        <v/>
      </c>
      <c r="AA235" s="43" t="str">
        <f t="shared" si="51"/>
        <v/>
      </c>
      <c r="AB235" s="7"/>
      <c r="AC235" s="7"/>
      <c r="AD235" s="7"/>
      <c r="AE235" s="93"/>
      <c r="AF235" s="31"/>
    </row>
    <row r="236" spans="2:32" x14ac:dyDescent="0.2">
      <c r="B236" s="9"/>
      <c r="C236" s="8"/>
      <c r="D236" s="42" t="str">
        <f t="shared" si="43"/>
        <v/>
      </c>
      <c r="E236" s="28"/>
      <c r="F236" s="28"/>
      <c r="G236" s="28"/>
      <c r="H236" s="28"/>
      <c r="I236" s="7" t="str">
        <f t="shared" si="44"/>
        <v/>
      </c>
      <c r="J236" s="7" t="str">
        <f t="shared" si="45"/>
        <v/>
      </c>
      <c r="K236" s="7" t="str">
        <f t="shared" si="46"/>
        <v/>
      </c>
      <c r="L236" s="7" t="str">
        <f t="shared" si="47"/>
        <v/>
      </c>
      <c r="M236" s="7" t="str">
        <f t="shared" si="48"/>
        <v/>
      </c>
      <c r="N236" s="7"/>
      <c r="O236" s="136" t="str">
        <f t="shared" si="49"/>
        <v/>
      </c>
      <c r="P236" s="38"/>
      <c r="Q236" s="38"/>
      <c r="R236" s="38"/>
      <c r="S236" s="45"/>
      <c r="T236" s="37" t="str">
        <f t="shared" si="52"/>
        <v/>
      </c>
      <c r="U236" s="39" t="str">
        <f t="shared" si="53"/>
        <v/>
      </c>
      <c r="V236" s="136" t="str">
        <f t="shared" si="50"/>
        <v/>
      </c>
      <c r="W236" s="37" t="str">
        <f t="shared" si="54"/>
        <v/>
      </c>
      <c r="X236" s="30" t="str">
        <f t="shared" si="55"/>
        <v/>
      </c>
      <c r="Y236" s="30"/>
      <c r="Z236" s="42" t="str">
        <f>IF($C236="","",VLOOKUP($C236,[0]!DATA1,28,FALSE))</f>
        <v/>
      </c>
      <c r="AA236" s="43" t="str">
        <f t="shared" si="51"/>
        <v/>
      </c>
      <c r="AB236" s="7"/>
      <c r="AC236" s="7"/>
      <c r="AD236" s="7"/>
      <c r="AE236" s="93"/>
      <c r="AF236" s="31"/>
    </row>
    <row r="237" spans="2:32" x14ac:dyDescent="0.2">
      <c r="B237" s="9"/>
      <c r="C237" s="8"/>
      <c r="D237" s="42" t="str">
        <f t="shared" si="43"/>
        <v/>
      </c>
      <c r="E237" s="28"/>
      <c r="F237" s="28"/>
      <c r="G237" s="28"/>
      <c r="H237" s="28"/>
      <c r="I237" s="7" t="str">
        <f t="shared" si="44"/>
        <v/>
      </c>
      <c r="J237" s="7" t="str">
        <f t="shared" si="45"/>
        <v/>
      </c>
      <c r="K237" s="7" t="str">
        <f t="shared" si="46"/>
        <v/>
      </c>
      <c r="L237" s="7" t="str">
        <f t="shared" si="47"/>
        <v/>
      </c>
      <c r="M237" s="7" t="str">
        <f t="shared" si="48"/>
        <v/>
      </c>
      <c r="N237" s="7"/>
      <c r="O237" s="136" t="str">
        <f t="shared" si="49"/>
        <v/>
      </c>
      <c r="P237" s="38"/>
      <c r="Q237" s="38"/>
      <c r="R237" s="38"/>
      <c r="S237" s="45"/>
      <c r="T237" s="37" t="str">
        <f t="shared" si="52"/>
        <v/>
      </c>
      <c r="U237" s="39" t="str">
        <f t="shared" si="53"/>
        <v/>
      </c>
      <c r="V237" s="136" t="str">
        <f t="shared" si="50"/>
        <v/>
      </c>
      <c r="W237" s="37" t="str">
        <f t="shared" si="54"/>
        <v/>
      </c>
      <c r="X237" s="30" t="str">
        <f t="shared" si="55"/>
        <v/>
      </c>
      <c r="Y237" s="30"/>
      <c r="Z237" s="42" t="str">
        <f>IF($C237="","",VLOOKUP($C237,[0]!DATA1,28,FALSE))</f>
        <v/>
      </c>
      <c r="AA237" s="43" t="str">
        <f t="shared" si="51"/>
        <v/>
      </c>
      <c r="AB237" s="7"/>
      <c r="AC237" s="7"/>
      <c r="AD237" s="7"/>
      <c r="AE237" s="93"/>
      <c r="AF237" s="31"/>
    </row>
    <row r="238" spans="2:32" x14ac:dyDescent="0.2">
      <c r="B238" s="9"/>
      <c r="C238" s="8"/>
      <c r="D238" s="42" t="str">
        <f t="shared" si="43"/>
        <v/>
      </c>
      <c r="E238" s="28"/>
      <c r="F238" s="28"/>
      <c r="G238" s="28"/>
      <c r="H238" s="28"/>
      <c r="I238" s="7" t="str">
        <f t="shared" si="44"/>
        <v/>
      </c>
      <c r="J238" s="7" t="str">
        <f t="shared" si="45"/>
        <v/>
      </c>
      <c r="K238" s="7" t="str">
        <f t="shared" si="46"/>
        <v/>
      </c>
      <c r="L238" s="7" t="str">
        <f t="shared" si="47"/>
        <v/>
      </c>
      <c r="M238" s="7" t="str">
        <f t="shared" si="48"/>
        <v/>
      </c>
      <c r="N238" s="7"/>
      <c r="O238" s="136" t="str">
        <f t="shared" si="49"/>
        <v/>
      </c>
      <c r="P238" s="38"/>
      <c r="Q238" s="38"/>
      <c r="R238" s="38"/>
      <c r="S238" s="45"/>
      <c r="T238" s="37" t="str">
        <f t="shared" si="52"/>
        <v/>
      </c>
      <c r="U238" s="39" t="str">
        <f t="shared" si="53"/>
        <v/>
      </c>
      <c r="V238" s="136" t="str">
        <f t="shared" si="50"/>
        <v/>
      </c>
      <c r="W238" s="37" t="str">
        <f t="shared" si="54"/>
        <v/>
      </c>
      <c r="X238" s="30" t="str">
        <f t="shared" si="55"/>
        <v/>
      </c>
      <c r="Y238" s="30"/>
      <c r="Z238" s="42" t="str">
        <f>IF($C238="","",VLOOKUP($C238,[0]!DATA1,28,FALSE))</f>
        <v/>
      </c>
      <c r="AA238" s="43" t="str">
        <f t="shared" si="51"/>
        <v/>
      </c>
      <c r="AB238" s="7"/>
      <c r="AC238" s="7"/>
      <c r="AD238" s="7"/>
      <c r="AE238" s="93"/>
      <c r="AF238" s="31"/>
    </row>
    <row r="239" spans="2:32" x14ac:dyDescent="0.2">
      <c r="B239" s="9"/>
      <c r="C239" s="8"/>
      <c r="D239" s="42" t="str">
        <f t="shared" si="43"/>
        <v/>
      </c>
      <c r="E239" s="28"/>
      <c r="F239" s="28"/>
      <c r="G239" s="28"/>
      <c r="H239" s="28"/>
      <c r="I239" s="7" t="str">
        <f t="shared" si="44"/>
        <v/>
      </c>
      <c r="J239" s="7" t="str">
        <f t="shared" si="45"/>
        <v/>
      </c>
      <c r="K239" s="7" t="str">
        <f t="shared" si="46"/>
        <v/>
      </c>
      <c r="L239" s="7" t="str">
        <f t="shared" si="47"/>
        <v/>
      </c>
      <c r="M239" s="7" t="str">
        <f t="shared" si="48"/>
        <v/>
      </c>
      <c r="N239" s="7"/>
      <c r="O239" s="136" t="str">
        <f t="shared" si="49"/>
        <v/>
      </c>
      <c r="P239" s="38"/>
      <c r="Q239" s="38"/>
      <c r="R239" s="38"/>
      <c r="S239" s="45"/>
      <c r="T239" s="37" t="str">
        <f t="shared" si="52"/>
        <v/>
      </c>
      <c r="U239" s="39" t="str">
        <f t="shared" si="53"/>
        <v/>
      </c>
      <c r="V239" s="136" t="str">
        <f t="shared" si="50"/>
        <v/>
      </c>
      <c r="W239" s="37" t="str">
        <f t="shared" si="54"/>
        <v/>
      </c>
      <c r="X239" s="30" t="str">
        <f t="shared" si="55"/>
        <v/>
      </c>
      <c r="Y239" s="30"/>
      <c r="Z239" s="42" t="str">
        <f>IF($C239="","",VLOOKUP($C239,[0]!DATA1,28,FALSE))</f>
        <v/>
      </c>
      <c r="AA239" s="43" t="str">
        <f t="shared" si="51"/>
        <v/>
      </c>
      <c r="AB239" s="7"/>
      <c r="AC239" s="7"/>
      <c r="AD239" s="7"/>
      <c r="AE239" s="93"/>
      <c r="AF239" s="31"/>
    </row>
    <row r="240" spans="2:32" x14ac:dyDescent="0.2">
      <c r="B240" s="9"/>
      <c r="C240" s="8"/>
      <c r="D240" s="42" t="str">
        <f t="shared" si="43"/>
        <v/>
      </c>
      <c r="E240" s="28"/>
      <c r="F240" s="28"/>
      <c r="G240" s="28"/>
      <c r="H240" s="28"/>
      <c r="I240" s="7" t="str">
        <f t="shared" si="44"/>
        <v/>
      </c>
      <c r="J240" s="7" t="str">
        <f t="shared" si="45"/>
        <v/>
      </c>
      <c r="K240" s="7" t="str">
        <f t="shared" si="46"/>
        <v/>
      </c>
      <c r="L240" s="7" t="str">
        <f t="shared" si="47"/>
        <v/>
      </c>
      <c r="M240" s="7" t="str">
        <f t="shared" si="48"/>
        <v/>
      </c>
      <c r="N240" s="7"/>
      <c r="O240" s="136" t="str">
        <f t="shared" si="49"/>
        <v/>
      </c>
      <c r="P240" s="38"/>
      <c r="Q240" s="38"/>
      <c r="R240" s="38"/>
      <c r="S240" s="45"/>
      <c r="T240" s="37" t="str">
        <f t="shared" si="52"/>
        <v/>
      </c>
      <c r="U240" s="39" t="str">
        <f t="shared" si="53"/>
        <v/>
      </c>
      <c r="V240" s="136" t="str">
        <f t="shared" si="50"/>
        <v/>
      </c>
      <c r="W240" s="37" t="str">
        <f t="shared" si="54"/>
        <v/>
      </c>
      <c r="X240" s="30" t="str">
        <f t="shared" si="55"/>
        <v/>
      </c>
      <c r="Y240" s="30"/>
      <c r="Z240" s="42" t="str">
        <f>IF($C240="","",VLOOKUP($C240,[0]!DATA1,28,FALSE))</f>
        <v/>
      </c>
      <c r="AA240" s="43" t="str">
        <f t="shared" si="51"/>
        <v/>
      </c>
      <c r="AB240" s="7"/>
      <c r="AC240" s="7"/>
      <c r="AD240" s="7"/>
      <c r="AE240" s="93"/>
      <c r="AF240" s="31"/>
    </row>
    <row r="241" spans="2:32" x14ac:dyDescent="0.2">
      <c r="B241" s="9"/>
      <c r="C241" s="8"/>
      <c r="D241" s="42" t="str">
        <f t="shared" si="43"/>
        <v/>
      </c>
      <c r="E241" s="28"/>
      <c r="F241" s="28"/>
      <c r="G241" s="28"/>
      <c r="H241" s="28"/>
      <c r="I241" s="7" t="str">
        <f t="shared" si="44"/>
        <v/>
      </c>
      <c r="J241" s="7" t="str">
        <f t="shared" si="45"/>
        <v/>
      </c>
      <c r="K241" s="7" t="str">
        <f t="shared" si="46"/>
        <v/>
      </c>
      <c r="L241" s="7" t="str">
        <f t="shared" si="47"/>
        <v/>
      </c>
      <c r="M241" s="7" t="str">
        <f t="shared" si="48"/>
        <v/>
      </c>
      <c r="N241" s="7"/>
      <c r="O241" s="136" t="str">
        <f t="shared" si="49"/>
        <v/>
      </c>
      <c r="P241" s="38"/>
      <c r="Q241" s="38"/>
      <c r="R241" s="38"/>
      <c r="S241" s="45"/>
      <c r="T241" s="37" t="str">
        <f t="shared" si="52"/>
        <v/>
      </c>
      <c r="U241" s="39" t="str">
        <f t="shared" si="53"/>
        <v/>
      </c>
      <c r="V241" s="136" t="str">
        <f t="shared" si="50"/>
        <v/>
      </c>
      <c r="W241" s="37" t="str">
        <f t="shared" si="54"/>
        <v/>
      </c>
      <c r="X241" s="30" t="str">
        <f t="shared" si="55"/>
        <v/>
      </c>
      <c r="Y241" s="30"/>
      <c r="Z241" s="42" t="str">
        <f>IF($C241="","",VLOOKUP($C241,[0]!DATA1,28,FALSE))</f>
        <v/>
      </c>
      <c r="AA241" s="43" t="str">
        <f t="shared" si="51"/>
        <v/>
      </c>
      <c r="AB241" s="7"/>
      <c r="AC241" s="7"/>
      <c r="AD241" s="7"/>
      <c r="AE241" s="93"/>
      <c r="AF241" s="31"/>
    </row>
    <row r="242" spans="2:32" ht="13.5" thickBot="1" x14ac:dyDescent="0.25">
      <c r="B242" s="12"/>
      <c r="C242" s="10"/>
      <c r="D242" s="42" t="str">
        <f t="shared" si="43"/>
        <v/>
      </c>
      <c r="E242" s="28"/>
      <c r="F242" s="28"/>
      <c r="G242" s="28"/>
      <c r="H242" s="28"/>
      <c r="I242" s="7" t="str">
        <f t="shared" si="44"/>
        <v/>
      </c>
      <c r="J242" s="7" t="str">
        <f t="shared" si="45"/>
        <v/>
      </c>
      <c r="K242" s="7" t="str">
        <f t="shared" si="46"/>
        <v/>
      </c>
      <c r="L242" s="7" t="str">
        <f t="shared" si="47"/>
        <v/>
      </c>
      <c r="M242" s="7" t="str">
        <f t="shared" si="48"/>
        <v/>
      </c>
      <c r="N242" s="7"/>
      <c r="O242" s="136" t="str">
        <f t="shared" si="49"/>
        <v/>
      </c>
      <c r="P242" s="38"/>
      <c r="Q242" s="38"/>
      <c r="R242" s="38"/>
      <c r="S242" s="45"/>
      <c r="T242" s="37" t="str">
        <f t="shared" si="52"/>
        <v/>
      </c>
      <c r="U242" s="39" t="str">
        <f t="shared" si="53"/>
        <v/>
      </c>
      <c r="V242" s="136" t="str">
        <f t="shared" si="50"/>
        <v/>
      </c>
      <c r="W242" s="37" t="str">
        <f t="shared" si="54"/>
        <v/>
      </c>
      <c r="X242" s="30" t="str">
        <f t="shared" si="55"/>
        <v/>
      </c>
      <c r="Y242" s="30"/>
      <c r="Z242" s="42" t="str">
        <f>IF($C242="","",VLOOKUP($C242,[0]!DATA1,28,FALSE))</f>
        <v/>
      </c>
      <c r="AA242" s="43" t="str">
        <f t="shared" si="51"/>
        <v/>
      </c>
      <c r="AB242" s="7"/>
      <c r="AC242" s="7"/>
      <c r="AD242" s="7"/>
      <c r="AE242" s="93"/>
      <c r="AF242" s="31"/>
    </row>
  </sheetData>
  <autoFilter ref="B7:AF195" xr:uid="{F1ABA6FB-3F34-4226-9DC4-7DAB45E9FE74}"/>
  <mergeCells count="13">
    <mergeCell ref="E6:F6"/>
    <mergeCell ref="G6:H6"/>
    <mergeCell ref="H2:I3"/>
    <mergeCell ref="B2:E3"/>
    <mergeCell ref="AC6:AF6"/>
    <mergeCell ref="R6:S6"/>
    <mergeCell ref="O2:O3"/>
    <mergeCell ref="J2:N3"/>
    <mergeCell ref="R3:S3"/>
    <mergeCell ref="V1:W2"/>
    <mergeCell ref="V3:W4"/>
    <mergeCell ref="X1:Z2"/>
    <mergeCell ref="X3:Z4"/>
  </mergeCells>
  <phoneticPr fontId="1"/>
  <conditionalFormatting sqref="B10:C147 D10:AF242 B8:AF9">
    <cfRule type="expression" dxfId="2" priority="4">
      <formula>$Y8="返"</formula>
    </cfRule>
    <cfRule type="expression" dxfId="1" priority="5">
      <formula>$Y8="済"</formula>
    </cfRule>
    <cfRule type="expression" dxfId="0" priority="6">
      <formula>$Q8&lt;&gt;""</formula>
    </cfRule>
  </conditionalFormatting>
  <dataValidations count="1">
    <dataValidation type="list" allowBlank="1" showInputMessage="1" showErrorMessage="1" sqref="Y8:Y1048576" xr:uid="{C1CEAE73-C313-4A0A-844E-FDC2F42BBD59}">
      <formula1>"済,返"</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63EFF-40DE-4689-81E5-D20786F0C5E7}">
  <dimension ref="A1:AL1145"/>
  <sheetViews>
    <sheetView tabSelected="1" zoomScale="60" zoomScaleNormal="85" workbookViewId="0">
      <pane xSplit="6" ySplit="7" topLeftCell="G8" activePane="bottomRight" state="frozen"/>
      <selection pane="topRight" activeCell="G1" sqref="G1"/>
      <selection pane="bottomLeft" activeCell="A8" sqref="A8"/>
      <selection pane="bottomRight" activeCell="AK8" sqref="AK8"/>
    </sheetView>
  </sheetViews>
  <sheetFormatPr defaultColWidth="8.81640625" defaultRowHeight="13" x14ac:dyDescent="0.2"/>
  <cols>
    <col min="1" max="1" width="8.81640625" style="14" hidden="1" customWidth="1"/>
    <col min="2" max="2" width="2.81640625" style="14" customWidth="1"/>
    <col min="3" max="3" width="5.453125" style="22" customWidth="1"/>
    <col min="4" max="4" width="14.54296875" style="22" customWidth="1"/>
    <col min="5" max="5" width="10.26953125" style="14" customWidth="1"/>
    <col min="6" max="6" width="24.453125" style="14" customWidth="1"/>
    <col min="7" max="10" width="7.36328125" style="14" customWidth="1"/>
    <col min="11" max="11" width="6.36328125" style="14" customWidth="1"/>
    <col min="12" max="12" width="7.08984375" style="14" customWidth="1"/>
    <col min="13" max="13" width="8.1796875" style="14" customWidth="1"/>
    <col min="14" max="14" width="8.6328125" style="14" customWidth="1"/>
    <col min="15" max="15" width="10.453125" style="14" customWidth="1"/>
    <col min="16" max="16" width="10.36328125" style="14" bestFit="1" customWidth="1"/>
    <col min="17" max="17" width="7.36328125" style="14" customWidth="1"/>
    <col min="18" max="19" width="7.90625" style="14" customWidth="1"/>
    <col min="20" max="20" width="6.90625" style="14" customWidth="1"/>
    <col min="21" max="21" width="8.81640625" style="14" customWidth="1"/>
    <col min="22" max="22" width="8.36328125" style="14" customWidth="1"/>
    <col min="23" max="23" width="7.08984375" style="14" customWidth="1"/>
    <col min="24" max="24" width="6.36328125" style="22" bestFit="1" customWidth="1"/>
    <col min="25" max="25" width="6.36328125" style="14" bestFit="1" customWidth="1"/>
    <col min="26" max="26" width="8.1796875" style="14" bestFit="1" customWidth="1"/>
    <col min="27" max="27" width="9.36328125" style="14" customWidth="1"/>
    <col min="28" max="28" width="10" style="14" customWidth="1"/>
    <col min="29" max="29" width="9.36328125" style="14" customWidth="1"/>
    <col min="30" max="31" width="12.7265625" style="14" customWidth="1"/>
    <col min="32" max="32" width="22.1796875" style="46" customWidth="1"/>
    <col min="33" max="33" width="18.453125" style="14" customWidth="1"/>
    <col min="34" max="34" width="8.81640625" style="14"/>
    <col min="35" max="35" width="15.6328125" style="22" customWidth="1"/>
    <col min="36" max="36" width="13.08984375" style="14" customWidth="1"/>
    <col min="37" max="37" width="11.36328125" style="129" customWidth="1"/>
    <col min="38" max="38" width="85.81640625" style="129" customWidth="1"/>
    <col min="39" max="16384" width="8.81640625" style="14"/>
  </cols>
  <sheetData>
    <row r="1" spans="2:38" ht="5.25" customHeight="1" thickBot="1" x14ac:dyDescent="0.25">
      <c r="X1" s="14"/>
      <c r="AK1" s="14"/>
      <c r="AL1" s="14"/>
    </row>
    <row r="2" spans="2:38" ht="13.5" customHeight="1" x14ac:dyDescent="0.2">
      <c r="E2" s="207" t="s">
        <v>21</v>
      </c>
      <c r="F2" s="208"/>
      <c r="G2" s="135"/>
      <c r="H2" s="133" t="s">
        <v>230</v>
      </c>
      <c r="I2" s="15"/>
      <c r="J2" s="15"/>
      <c r="K2" s="215" t="s">
        <v>140</v>
      </c>
      <c r="L2" s="216"/>
      <c r="M2" s="216"/>
      <c r="N2" s="219">
        <f>SUM($AK9:$AK500)</f>
        <v>0</v>
      </c>
      <c r="O2" s="220"/>
      <c r="P2" s="16"/>
      <c r="Q2" s="153" t="s">
        <v>158</v>
      </c>
      <c r="X2" s="14"/>
      <c r="AC2" s="17"/>
      <c r="AK2" s="14"/>
      <c r="AL2" s="14"/>
    </row>
    <row r="3" spans="2:38" ht="13.5" customHeight="1" thickBot="1" x14ac:dyDescent="0.25">
      <c r="E3" s="209"/>
      <c r="F3" s="210"/>
      <c r="G3" s="132"/>
      <c r="H3" s="133" t="s">
        <v>228</v>
      </c>
      <c r="I3" s="15"/>
      <c r="J3" s="15"/>
      <c r="K3" s="217"/>
      <c r="L3" s="218"/>
      <c r="M3" s="218"/>
      <c r="N3" s="221"/>
      <c r="O3" s="222"/>
      <c r="P3" s="16"/>
      <c r="Q3" s="154" t="s">
        <v>245</v>
      </c>
      <c r="X3" s="14"/>
      <c r="AK3" s="14"/>
      <c r="AL3" s="14"/>
    </row>
    <row r="4" spans="2:38" ht="14.25" customHeight="1" thickBot="1" x14ac:dyDescent="0.25">
      <c r="E4" s="211"/>
      <c r="F4" s="212"/>
      <c r="G4" s="134"/>
      <c r="H4" s="133" t="s">
        <v>229</v>
      </c>
      <c r="I4" s="15"/>
      <c r="J4" s="15"/>
      <c r="K4" s="15"/>
      <c r="L4" s="16"/>
      <c r="M4" s="16"/>
      <c r="N4" s="16"/>
      <c r="O4" s="16"/>
      <c r="P4" s="16"/>
      <c r="X4" s="14"/>
      <c r="AK4" s="14"/>
      <c r="AL4" s="14"/>
    </row>
    <row r="5" spans="2:38" ht="13.5" customHeight="1" thickBot="1" x14ac:dyDescent="0.25">
      <c r="L5" s="213" t="s">
        <v>16</v>
      </c>
      <c r="M5" s="214"/>
      <c r="N5" s="213" t="s">
        <v>17</v>
      </c>
      <c r="O5" s="223"/>
      <c r="P5" s="214"/>
      <c r="Q5" s="199" t="s">
        <v>222</v>
      </c>
      <c r="R5" s="200"/>
      <c r="S5" s="201"/>
      <c r="T5" s="202" t="s">
        <v>1</v>
      </c>
      <c r="U5" s="203"/>
      <c r="V5" s="202" t="s">
        <v>12</v>
      </c>
      <c r="W5" s="203"/>
      <c r="X5" s="204" t="s">
        <v>110</v>
      </c>
      <c r="Y5" s="205"/>
      <c r="Z5" s="206"/>
      <c r="AK5" s="14"/>
      <c r="AL5" s="14"/>
    </row>
    <row r="6" spans="2:38" ht="16" customHeight="1" x14ac:dyDescent="0.2">
      <c r="C6" s="148" t="s">
        <v>22</v>
      </c>
      <c r="D6" s="49" t="s">
        <v>244</v>
      </c>
      <c r="E6" s="49" t="s">
        <v>104</v>
      </c>
      <c r="F6" s="50" t="s">
        <v>19</v>
      </c>
      <c r="G6" s="51" t="s">
        <v>5</v>
      </c>
      <c r="H6" s="51" t="s">
        <v>4</v>
      </c>
      <c r="I6" s="51" t="s">
        <v>23</v>
      </c>
      <c r="J6" s="51" t="s">
        <v>24</v>
      </c>
      <c r="K6" s="52" t="s">
        <v>20</v>
      </c>
      <c r="L6" s="52" t="s">
        <v>50</v>
      </c>
      <c r="M6" s="60" t="s">
        <v>51</v>
      </c>
      <c r="N6" s="152" t="s">
        <v>50</v>
      </c>
      <c r="O6" s="152" t="s">
        <v>238</v>
      </c>
      <c r="P6" s="60" t="s">
        <v>221</v>
      </c>
      <c r="Q6" s="152" t="s">
        <v>223</v>
      </c>
      <c r="R6" s="60" t="s">
        <v>224</v>
      </c>
      <c r="S6" s="60" t="s">
        <v>51</v>
      </c>
      <c r="T6" s="51" t="s">
        <v>50</v>
      </c>
      <c r="U6" s="60" t="s">
        <v>51</v>
      </c>
      <c r="V6" s="61" t="s">
        <v>50</v>
      </c>
      <c r="W6" s="60" t="s">
        <v>51</v>
      </c>
      <c r="X6" s="61" t="s">
        <v>50</v>
      </c>
      <c r="Y6" s="60" t="s">
        <v>51</v>
      </c>
      <c r="Z6" s="60" t="s">
        <v>3</v>
      </c>
      <c r="AA6" s="104" t="s">
        <v>18</v>
      </c>
      <c r="AB6" s="53" t="s">
        <v>100</v>
      </c>
      <c r="AC6" s="60" t="s">
        <v>107</v>
      </c>
      <c r="AD6" s="61" t="s">
        <v>111</v>
      </c>
      <c r="AE6" s="61" t="s">
        <v>114</v>
      </c>
      <c r="AF6" s="53" t="s">
        <v>108</v>
      </c>
      <c r="AG6" s="53" t="s">
        <v>109</v>
      </c>
      <c r="AH6" s="53" t="s">
        <v>10</v>
      </c>
      <c r="AI6" s="60" t="s">
        <v>225</v>
      </c>
      <c r="AJ6" s="155" t="s">
        <v>226</v>
      </c>
      <c r="AK6" s="142" t="s">
        <v>117</v>
      </c>
      <c r="AL6" s="143" t="s">
        <v>227</v>
      </c>
    </row>
    <row r="7" spans="2:38" s="40" customFormat="1" ht="13.5" thickBot="1" x14ac:dyDescent="0.25">
      <c r="C7" s="123"/>
      <c r="D7" s="123">
        <v>1</v>
      </c>
      <c r="E7" s="124">
        <v>2</v>
      </c>
      <c r="F7" s="123">
        <v>3</v>
      </c>
      <c r="G7" s="124">
        <v>4</v>
      </c>
      <c r="H7" s="123">
        <v>5</v>
      </c>
      <c r="I7" s="124">
        <v>6</v>
      </c>
      <c r="J7" s="123">
        <v>7</v>
      </c>
      <c r="K7" s="124">
        <v>8</v>
      </c>
      <c r="L7" s="123">
        <v>9</v>
      </c>
      <c r="M7" s="124">
        <v>10</v>
      </c>
      <c r="N7" s="123">
        <v>11</v>
      </c>
      <c r="O7" s="124">
        <v>12</v>
      </c>
      <c r="P7" s="123">
        <v>13</v>
      </c>
      <c r="Q7" s="124">
        <v>14</v>
      </c>
      <c r="R7" s="123">
        <v>15</v>
      </c>
      <c r="S7" s="124">
        <v>16</v>
      </c>
      <c r="T7" s="123">
        <v>17</v>
      </c>
      <c r="U7" s="124">
        <v>18</v>
      </c>
      <c r="V7" s="123">
        <v>19</v>
      </c>
      <c r="W7" s="124">
        <v>20</v>
      </c>
      <c r="X7" s="123">
        <v>21</v>
      </c>
      <c r="Y7" s="124">
        <v>22</v>
      </c>
      <c r="Z7" s="123">
        <v>23</v>
      </c>
      <c r="AA7" s="124">
        <v>24</v>
      </c>
      <c r="AB7" s="123">
        <v>25</v>
      </c>
      <c r="AC7" s="124">
        <v>26</v>
      </c>
      <c r="AD7" s="123">
        <v>27</v>
      </c>
      <c r="AE7" s="124">
        <v>28</v>
      </c>
      <c r="AF7" s="123">
        <v>29</v>
      </c>
      <c r="AG7" s="124">
        <v>30</v>
      </c>
      <c r="AH7" s="123">
        <v>31</v>
      </c>
      <c r="AI7" s="141">
        <v>32</v>
      </c>
      <c r="AJ7" s="145">
        <v>33</v>
      </c>
      <c r="AK7" s="145">
        <v>34</v>
      </c>
      <c r="AL7" s="145">
        <v>35</v>
      </c>
    </row>
    <row r="8" spans="2:38" s="20" customFormat="1" x14ac:dyDescent="0.2">
      <c r="B8" s="14"/>
      <c r="C8" s="149" t="s">
        <v>237</v>
      </c>
      <c r="D8" s="151" t="s">
        <v>240</v>
      </c>
      <c r="E8" s="24" t="s">
        <v>241</v>
      </c>
      <c r="F8" s="105" t="s">
        <v>246</v>
      </c>
      <c r="G8" s="3" t="s">
        <v>242</v>
      </c>
      <c r="H8" s="3" t="s">
        <v>243</v>
      </c>
      <c r="I8" s="26">
        <v>4</v>
      </c>
      <c r="J8" s="26">
        <v>1</v>
      </c>
      <c r="K8" s="33">
        <v>2</v>
      </c>
      <c r="L8" s="34">
        <f>11*110</f>
        <v>1210</v>
      </c>
      <c r="M8" s="34">
        <f>IF(L8="","",L8*K8)</f>
        <v>2420</v>
      </c>
      <c r="N8" s="34">
        <f>IF(L8="","",L8)</f>
        <v>1210</v>
      </c>
      <c r="O8" s="34"/>
      <c r="P8" s="34">
        <f>IF(L8="","",(N8+O8)*1.016)</f>
        <v>1229.3600000000001</v>
      </c>
      <c r="Q8" s="34">
        <f>IF(N8="","",IF(O8="",0,N8*0.1))</f>
        <v>0</v>
      </c>
      <c r="R8" s="34">
        <f>IF(P8="","",P8+Q8)</f>
        <v>1229.3600000000001</v>
      </c>
      <c r="S8" s="19">
        <f>IF(L8="","",P8*K8)</f>
        <v>2458.7200000000003</v>
      </c>
      <c r="T8" s="19">
        <v>2800</v>
      </c>
      <c r="U8" s="19">
        <f t="shared" ref="U8" si="0">IF(T8="","",K8*T8)</f>
        <v>5600</v>
      </c>
      <c r="V8" s="19">
        <f t="shared" ref="V8:W10" si="1">IF(T8="","",T8*0.0864)</f>
        <v>241.92000000000002</v>
      </c>
      <c r="W8" s="19">
        <f t="shared" si="1"/>
        <v>483.84000000000003</v>
      </c>
      <c r="X8" s="19">
        <f>IF(T8="","",T8-R8-V8)</f>
        <v>1328.7199999999998</v>
      </c>
      <c r="Y8" s="19">
        <f t="shared" ref="Y8" si="2">IF(U8="","",U8-W8-Q8-S8)</f>
        <v>2657.4399999999996</v>
      </c>
      <c r="Z8" s="27">
        <f>IF(Y8="","",Y8/U8)</f>
        <v>0.47454285714285704</v>
      </c>
      <c r="AA8" s="32" t="s">
        <v>206</v>
      </c>
      <c r="AB8" s="36">
        <v>190216</v>
      </c>
      <c r="AC8" s="35" t="str">
        <f t="shared" ref="AC8:AC71" si="3">IF(AB8="","",IF(VLOOKUP($D8,出品日データ,1,FALSE)="","","済"))</f>
        <v>済</v>
      </c>
      <c r="AD8" s="35">
        <f>IF(AA8="","",SUMIFS(商品管理表!$N$8:$N$10000,商品管理表!$C$8:$C$10000,仕入れ管理表!$D8,商品管理表!$Y$8:$Y$10000,"済"))</f>
        <v>2</v>
      </c>
      <c r="AE8" s="35">
        <f t="shared" ref="AE8" si="4">IF(AD8&lt;&gt;"",K8-AD8,"")</f>
        <v>0</v>
      </c>
      <c r="AF8" s="18"/>
      <c r="AG8" s="18"/>
      <c r="AH8" s="18"/>
      <c r="AI8" s="156" t="str">
        <f>IF(O8="","","MyUS")</f>
        <v/>
      </c>
      <c r="AJ8" s="127"/>
      <c r="AK8" s="144">
        <f>IF(AA8="済",N8*AE8,"")</f>
        <v>0</v>
      </c>
      <c r="AL8" s="144"/>
    </row>
    <row r="9" spans="2:38" s="20" customFormat="1" x14ac:dyDescent="0.2">
      <c r="B9" s="14"/>
      <c r="C9" s="150">
        <v>1</v>
      </c>
      <c r="D9" s="151"/>
      <c r="E9" s="21"/>
      <c r="F9" s="105"/>
      <c r="G9" s="3"/>
      <c r="H9" s="3"/>
      <c r="I9" s="26"/>
      <c r="J9" s="26"/>
      <c r="K9" s="33"/>
      <c r="L9" s="34"/>
      <c r="M9" s="34" t="str">
        <f>IF(L9="","",L9*K9)</f>
        <v/>
      </c>
      <c r="N9" s="34" t="str">
        <f>IF(L9="","",L9)</f>
        <v/>
      </c>
      <c r="O9" s="34"/>
      <c r="P9" s="34" t="str">
        <f>IF(L9="","",(N9+O9)*1.016)</f>
        <v/>
      </c>
      <c r="Q9" s="34" t="str">
        <f>IF(N9="","",IF(O9="",0,N9*0.1))</f>
        <v/>
      </c>
      <c r="R9" s="34" t="str">
        <f>IF(P9="","",P9+Q9)</f>
        <v/>
      </c>
      <c r="S9" s="19" t="str">
        <f>IF(L9="","",P9*K9)</f>
        <v/>
      </c>
      <c r="T9" s="19"/>
      <c r="U9" s="19" t="str">
        <f t="shared" ref="U9" si="5">IF(T9="","",K9*T9)</f>
        <v/>
      </c>
      <c r="V9" s="19" t="str">
        <f t="shared" si="1"/>
        <v/>
      </c>
      <c r="W9" s="19" t="str">
        <f t="shared" si="1"/>
        <v/>
      </c>
      <c r="X9" s="19" t="str">
        <f>IF(T9="","",T9-R9-V9)</f>
        <v/>
      </c>
      <c r="Y9" s="19" t="str">
        <f t="shared" ref="Y9" si="6">IF(U9="","",U9-W9-Q9-S9)</f>
        <v/>
      </c>
      <c r="Z9" s="27" t="str">
        <f>IF(Y9="","",Y9/U9)</f>
        <v/>
      </c>
      <c r="AA9" s="32"/>
      <c r="AB9" s="36"/>
      <c r="AC9" s="35" t="str">
        <f t="shared" si="3"/>
        <v/>
      </c>
      <c r="AD9" s="35" t="str">
        <f>IF(AA9="","",SUMIFS(商品管理表!$N$8:$N$10000,商品管理表!$C$8:$C$10000,仕入れ管理表!$D9,商品管理表!$Y$8:$Y$10000,"済"))</f>
        <v/>
      </c>
      <c r="AE9" s="35" t="str">
        <f t="shared" ref="AE9" si="7">IF(AD9&lt;&gt;"",K9-AD9,"")</f>
        <v/>
      </c>
      <c r="AF9" s="18"/>
      <c r="AG9" s="18"/>
      <c r="AH9" s="18"/>
      <c r="AI9" s="156" t="str">
        <f>IF(O9="","","MyUS")</f>
        <v/>
      </c>
      <c r="AJ9" s="127"/>
      <c r="AK9" s="128" t="str">
        <f>IF(AA9="済",N9*AE9,"")</f>
        <v/>
      </c>
      <c r="AL9" s="128"/>
    </row>
    <row r="10" spans="2:38" s="20" customFormat="1" x14ac:dyDescent="0.2">
      <c r="B10" s="14"/>
      <c r="C10" s="150">
        <v>2</v>
      </c>
      <c r="D10" s="151"/>
      <c r="E10" s="21"/>
      <c r="F10" s="24"/>
      <c r="G10" s="3"/>
      <c r="H10" s="3"/>
      <c r="I10" s="26"/>
      <c r="J10" s="26"/>
      <c r="K10" s="33"/>
      <c r="L10" s="34"/>
      <c r="M10" s="34" t="str">
        <f>IF(L10="","",L10*K10)</f>
        <v/>
      </c>
      <c r="N10" s="34" t="str">
        <f t="shared" ref="N10:N73" si="8">IF(L10="","",L10)</f>
        <v/>
      </c>
      <c r="O10" s="34"/>
      <c r="P10" s="34" t="str">
        <f t="shared" ref="P10:P73" si="9">IF(L10="","",(N10+O10)*1.016)</f>
        <v/>
      </c>
      <c r="Q10" s="34" t="str">
        <f>IF(N10="","",IF(O10="",0,N10*0.1))</f>
        <v/>
      </c>
      <c r="R10" s="34" t="str">
        <f>IF(P10="","",P10+Q10)</f>
        <v/>
      </c>
      <c r="S10" s="19" t="str">
        <f>IF(L10="","",P10*K10)</f>
        <v/>
      </c>
      <c r="T10" s="19"/>
      <c r="U10" s="19" t="str">
        <f t="shared" ref="U10:U11" si="10">IF(T10="","",K10*T10)</f>
        <v/>
      </c>
      <c r="V10" s="19" t="str">
        <f t="shared" si="1"/>
        <v/>
      </c>
      <c r="W10" s="19" t="str">
        <f t="shared" si="1"/>
        <v/>
      </c>
      <c r="X10" s="19" t="str">
        <f>IF(T10="","",T10-R10-V10)</f>
        <v/>
      </c>
      <c r="Y10" s="19" t="str">
        <f t="shared" ref="Y10:Y11" si="11">IF(U10="","",U10-W10-Q10-S10)</f>
        <v/>
      </c>
      <c r="Z10" s="27" t="str">
        <f>IF(Y10="","",Y10/U10)</f>
        <v/>
      </c>
      <c r="AA10" s="32"/>
      <c r="AB10" s="36"/>
      <c r="AC10" s="35" t="str">
        <f t="shared" si="3"/>
        <v/>
      </c>
      <c r="AD10" s="35" t="str">
        <f>IF(AA10="","",SUMIFS(商品管理表!$N$8:$N$10000,商品管理表!$C$8:$C$10000,仕入れ管理表!$D10,商品管理表!$Y$8:$Y$10000,"済"))</f>
        <v/>
      </c>
      <c r="AE10" s="35" t="str">
        <f t="shared" ref="AE10:AE11" si="12">IF(AD10&lt;&gt;"",K10-AD10,"")</f>
        <v/>
      </c>
      <c r="AF10" s="18"/>
      <c r="AG10" s="18"/>
      <c r="AH10" s="18"/>
      <c r="AI10" s="156" t="str">
        <f>IF(O10="","","MyUS")</f>
        <v/>
      </c>
      <c r="AJ10" s="127"/>
      <c r="AK10" s="128" t="str">
        <f>IF(AA10="済",N10*AE10,"")</f>
        <v/>
      </c>
      <c r="AL10" s="128"/>
    </row>
    <row r="11" spans="2:38" s="20" customFormat="1" x14ac:dyDescent="0.2">
      <c r="B11" s="14"/>
      <c r="C11" s="150">
        <v>3</v>
      </c>
      <c r="D11" s="151"/>
      <c r="E11" s="21"/>
      <c r="F11" s="24"/>
      <c r="G11" s="3"/>
      <c r="H11" s="3"/>
      <c r="I11" s="26"/>
      <c r="J11" s="26"/>
      <c r="K11" s="33"/>
      <c r="L11" s="34"/>
      <c r="M11" s="34" t="str">
        <f t="shared" ref="M11:M74" si="13">IF(L11="","",L11*K11)</f>
        <v/>
      </c>
      <c r="N11" s="34" t="str">
        <f t="shared" si="8"/>
        <v/>
      </c>
      <c r="O11" s="34"/>
      <c r="P11" s="34" t="str">
        <f t="shared" si="9"/>
        <v/>
      </c>
      <c r="Q11" s="34" t="str">
        <f t="shared" ref="Q11:Q74" si="14">IF(N11="","",IF(O11="",0,N11*0.1))</f>
        <v/>
      </c>
      <c r="R11" s="34" t="str">
        <f t="shared" ref="R11:R74" si="15">IF(P11="","",P11+Q11)</f>
        <v/>
      </c>
      <c r="S11" s="19" t="str">
        <f t="shared" ref="S11:S74" si="16">IF(L11="","",P11*K11)</f>
        <v/>
      </c>
      <c r="T11" s="19"/>
      <c r="U11" s="19" t="str">
        <f t="shared" si="10"/>
        <v/>
      </c>
      <c r="V11" s="19" t="str">
        <f t="shared" ref="V11:V74" si="17">IF(T11="","",T11*0.0864)</f>
        <v/>
      </c>
      <c r="W11" s="19" t="str">
        <f t="shared" ref="W11:W74" si="18">IF(U11="","",U11*0.0864)</f>
        <v/>
      </c>
      <c r="X11" s="19" t="str">
        <f t="shared" ref="X11:X74" si="19">IF(T11="","",T11-R11-V11)</f>
        <v/>
      </c>
      <c r="Y11" s="19" t="str">
        <f t="shared" si="11"/>
        <v/>
      </c>
      <c r="Z11" s="27" t="str">
        <f t="shared" ref="Z11:Z74" si="20">IF(Y11="","",Y11/U11)</f>
        <v/>
      </c>
      <c r="AA11" s="32"/>
      <c r="AB11" s="36"/>
      <c r="AC11" s="35" t="str">
        <f t="shared" si="3"/>
        <v/>
      </c>
      <c r="AD11" s="35" t="str">
        <f>IF(AA11="","",SUMIFS(商品管理表!$N$8:$N$10000,商品管理表!$C$8:$C$10000,仕入れ管理表!$D11,商品管理表!$Y$8:$Y$10000,"済"))</f>
        <v/>
      </c>
      <c r="AE11" s="35" t="str">
        <f t="shared" si="12"/>
        <v/>
      </c>
      <c r="AF11" s="18"/>
      <c r="AG11" s="18"/>
      <c r="AH11" s="18"/>
      <c r="AI11" s="156" t="str">
        <f t="shared" ref="AI11:AI74" si="21">IF(O11="","","MyUS")</f>
        <v/>
      </c>
      <c r="AJ11" s="127"/>
      <c r="AK11" s="128" t="str">
        <f t="shared" ref="AK11:AK74" si="22">IF(AA11="済",N11*AE11,"")</f>
        <v/>
      </c>
      <c r="AL11" s="128"/>
    </row>
    <row r="12" spans="2:38" s="20" customFormat="1" x14ac:dyDescent="0.2">
      <c r="B12" s="14"/>
      <c r="C12" s="150">
        <v>4</v>
      </c>
      <c r="D12" s="151"/>
      <c r="E12" s="21"/>
      <c r="F12" s="24"/>
      <c r="G12" s="3"/>
      <c r="H12" s="3"/>
      <c r="I12" s="26"/>
      <c r="J12" s="26"/>
      <c r="K12" s="33"/>
      <c r="L12" s="34"/>
      <c r="M12" s="34" t="str">
        <f t="shared" si="13"/>
        <v/>
      </c>
      <c r="N12" s="34" t="str">
        <f t="shared" si="8"/>
        <v/>
      </c>
      <c r="O12" s="34"/>
      <c r="P12" s="34" t="str">
        <f t="shared" si="9"/>
        <v/>
      </c>
      <c r="Q12" s="34" t="str">
        <f t="shared" si="14"/>
        <v/>
      </c>
      <c r="R12" s="34" t="str">
        <f t="shared" si="15"/>
        <v/>
      </c>
      <c r="S12" s="19" t="str">
        <f t="shared" si="16"/>
        <v/>
      </c>
      <c r="T12" s="19"/>
      <c r="U12" s="19" t="str">
        <f t="shared" ref="U12:U75" si="23">IF(T12="","",K12*T12)</f>
        <v/>
      </c>
      <c r="V12" s="19" t="str">
        <f t="shared" si="17"/>
        <v/>
      </c>
      <c r="W12" s="19" t="str">
        <f t="shared" si="18"/>
        <v/>
      </c>
      <c r="X12" s="19" t="str">
        <f t="shared" si="19"/>
        <v/>
      </c>
      <c r="Y12" s="19" t="str">
        <f t="shared" ref="Y12:Y75" si="24">IF(U12="","",U12-W12-Q12-S12)</f>
        <v/>
      </c>
      <c r="Z12" s="27" t="str">
        <f t="shared" si="20"/>
        <v/>
      </c>
      <c r="AA12" s="32"/>
      <c r="AB12" s="36"/>
      <c r="AC12" s="35" t="str">
        <f t="shared" si="3"/>
        <v/>
      </c>
      <c r="AD12" s="35" t="str">
        <f>IF(AA12="","",SUMIFS(商品管理表!$N$8:$N$10000,商品管理表!$C$8:$C$10000,仕入れ管理表!$D12,商品管理表!$Y$8:$Y$10000,"済"))</f>
        <v/>
      </c>
      <c r="AE12" s="35" t="str">
        <f t="shared" ref="AE12:AE75" si="25">IF(AD12&lt;&gt;"",K12-AD12,"")</f>
        <v/>
      </c>
      <c r="AF12" s="18"/>
      <c r="AG12" s="18"/>
      <c r="AH12" s="18"/>
      <c r="AI12" s="156" t="str">
        <f t="shared" si="21"/>
        <v/>
      </c>
      <c r="AJ12" s="127"/>
      <c r="AK12" s="128" t="str">
        <f t="shared" si="22"/>
        <v/>
      </c>
      <c r="AL12" s="128"/>
    </row>
    <row r="13" spans="2:38" s="20" customFormat="1" x14ac:dyDescent="0.2">
      <c r="B13" s="14"/>
      <c r="C13" s="150">
        <v>5</v>
      </c>
      <c r="D13" s="151"/>
      <c r="E13" s="21"/>
      <c r="F13" s="24"/>
      <c r="G13" s="3"/>
      <c r="H13" s="3"/>
      <c r="I13" s="26"/>
      <c r="J13" s="26"/>
      <c r="K13" s="33"/>
      <c r="L13" s="34"/>
      <c r="M13" s="34" t="str">
        <f t="shared" si="13"/>
        <v/>
      </c>
      <c r="N13" s="34" t="str">
        <f t="shared" si="8"/>
        <v/>
      </c>
      <c r="O13" s="34"/>
      <c r="P13" s="34" t="str">
        <f t="shared" si="9"/>
        <v/>
      </c>
      <c r="Q13" s="34" t="str">
        <f t="shared" si="14"/>
        <v/>
      </c>
      <c r="R13" s="34" t="str">
        <f t="shared" si="15"/>
        <v/>
      </c>
      <c r="S13" s="19" t="str">
        <f t="shared" si="16"/>
        <v/>
      </c>
      <c r="T13" s="19"/>
      <c r="U13" s="19" t="str">
        <f t="shared" si="23"/>
        <v/>
      </c>
      <c r="V13" s="19" t="str">
        <f t="shared" si="17"/>
        <v/>
      </c>
      <c r="W13" s="19" t="str">
        <f t="shared" si="18"/>
        <v/>
      </c>
      <c r="X13" s="19" t="str">
        <f t="shared" si="19"/>
        <v/>
      </c>
      <c r="Y13" s="19" t="str">
        <f t="shared" si="24"/>
        <v/>
      </c>
      <c r="Z13" s="27" t="str">
        <f t="shared" si="20"/>
        <v/>
      </c>
      <c r="AA13" s="32"/>
      <c r="AB13" s="36"/>
      <c r="AC13" s="35" t="str">
        <f t="shared" si="3"/>
        <v/>
      </c>
      <c r="AD13" s="35" t="str">
        <f>IF(AA13="","",SUMIFS(商品管理表!$N$8:$N$10000,商品管理表!$C$8:$C$10000,仕入れ管理表!$D13,商品管理表!$Y$8:$Y$10000,"済"))</f>
        <v/>
      </c>
      <c r="AE13" s="35" t="str">
        <f t="shared" si="25"/>
        <v/>
      </c>
      <c r="AF13" s="18"/>
      <c r="AG13" s="18"/>
      <c r="AH13" s="18"/>
      <c r="AI13" s="156" t="str">
        <f t="shared" si="21"/>
        <v/>
      </c>
      <c r="AJ13" s="127"/>
      <c r="AK13" s="128" t="str">
        <f t="shared" si="22"/>
        <v/>
      </c>
      <c r="AL13" s="128"/>
    </row>
    <row r="14" spans="2:38" s="20" customFormat="1" x14ac:dyDescent="0.2">
      <c r="B14" s="14"/>
      <c r="C14" s="150">
        <v>6</v>
      </c>
      <c r="D14" s="151"/>
      <c r="E14" s="21"/>
      <c r="F14" s="24"/>
      <c r="G14" s="3"/>
      <c r="H14" s="3"/>
      <c r="I14" s="26"/>
      <c r="J14" s="26"/>
      <c r="K14" s="33"/>
      <c r="L14" s="34"/>
      <c r="M14" s="34" t="str">
        <f t="shared" si="13"/>
        <v/>
      </c>
      <c r="N14" s="34" t="str">
        <f t="shared" si="8"/>
        <v/>
      </c>
      <c r="O14" s="34"/>
      <c r="P14" s="34" t="str">
        <f t="shared" si="9"/>
        <v/>
      </c>
      <c r="Q14" s="34" t="str">
        <f t="shared" si="14"/>
        <v/>
      </c>
      <c r="R14" s="34" t="str">
        <f t="shared" si="15"/>
        <v/>
      </c>
      <c r="S14" s="19" t="str">
        <f t="shared" si="16"/>
        <v/>
      </c>
      <c r="T14" s="19"/>
      <c r="U14" s="19" t="str">
        <f t="shared" si="23"/>
        <v/>
      </c>
      <c r="V14" s="19" t="str">
        <f t="shared" si="17"/>
        <v/>
      </c>
      <c r="W14" s="19" t="str">
        <f t="shared" si="18"/>
        <v/>
      </c>
      <c r="X14" s="19" t="str">
        <f t="shared" si="19"/>
        <v/>
      </c>
      <c r="Y14" s="19" t="str">
        <f t="shared" si="24"/>
        <v/>
      </c>
      <c r="Z14" s="27" t="str">
        <f t="shared" si="20"/>
        <v/>
      </c>
      <c r="AA14" s="32"/>
      <c r="AB14" s="36"/>
      <c r="AC14" s="35" t="str">
        <f t="shared" si="3"/>
        <v/>
      </c>
      <c r="AD14" s="35" t="str">
        <f>IF(AA14="","",SUMIFS(商品管理表!$N$8:$N$10000,商品管理表!$C$8:$C$10000,仕入れ管理表!$D14,商品管理表!$Y$8:$Y$10000,"済"))</f>
        <v/>
      </c>
      <c r="AE14" s="35" t="str">
        <f t="shared" si="25"/>
        <v/>
      </c>
      <c r="AF14" s="18"/>
      <c r="AG14" s="18"/>
      <c r="AH14" s="18"/>
      <c r="AI14" s="156" t="str">
        <f t="shared" si="21"/>
        <v/>
      </c>
      <c r="AJ14" s="127"/>
      <c r="AK14" s="128" t="str">
        <f t="shared" si="22"/>
        <v/>
      </c>
      <c r="AL14" s="128"/>
    </row>
    <row r="15" spans="2:38" s="20" customFormat="1" x14ac:dyDescent="0.2">
      <c r="B15" s="14"/>
      <c r="C15" s="150">
        <v>7</v>
      </c>
      <c r="D15" s="151"/>
      <c r="E15" s="21"/>
      <c r="F15" s="24"/>
      <c r="G15" s="3"/>
      <c r="H15" s="3"/>
      <c r="I15" s="26"/>
      <c r="J15" s="26"/>
      <c r="K15" s="33"/>
      <c r="L15" s="34"/>
      <c r="M15" s="34" t="str">
        <f t="shared" si="13"/>
        <v/>
      </c>
      <c r="N15" s="34" t="str">
        <f t="shared" si="8"/>
        <v/>
      </c>
      <c r="O15" s="34"/>
      <c r="P15" s="34" t="str">
        <f t="shared" si="9"/>
        <v/>
      </c>
      <c r="Q15" s="34" t="str">
        <f t="shared" si="14"/>
        <v/>
      </c>
      <c r="R15" s="34" t="str">
        <f t="shared" si="15"/>
        <v/>
      </c>
      <c r="S15" s="19" t="str">
        <f t="shared" si="16"/>
        <v/>
      </c>
      <c r="T15" s="19"/>
      <c r="U15" s="19" t="str">
        <f t="shared" si="23"/>
        <v/>
      </c>
      <c r="V15" s="19" t="str">
        <f t="shared" si="17"/>
        <v/>
      </c>
      <c r="W15" s="19" t="str">
        <f t="shared" si="18"/>
        <v/>
      </c>
      <c r="X15" s="19" t="str">
        <f t="shared" si="19"/>
        <v/>
      </c>
      <c r="Y15" s="19" t="str">
        <f t="shared" si="24"/>
        <v/>
      </c>
      <c r="Z15" s="27" t="str">
        <f t="shared" si="20"/>
        <v/>
      </c>
      <c r="AA15" s="32"/>
      <c r="AB15" s="36"/>
      <c r="AC15" s="35" t="str">
        <f t="shared" si="3"/>
        <v/>
      </c>
      <c r="AD15" s="35" t="str">
        <f>IF(AA15="","",SUMIFS(商品管理表!$N$8:$N$10000,商品管理表!$C$8:$C$10000,仕入れ管理表!$D15,商品管理表!$Y$8:$Y$10000,"済"))</f>
        <v/>
      </c>
      <c r="AE15" s="35" t="str">
        <f t="shared" si="25"/>
        <v/>
      </c>
      <c r="AF15" s="18"/>
      <c r="AG15" s="18"/>
      <c r="AH15" s="18"/>
      <c r="AI15" s="156" t="str">
        <f t="shared" si="21"/>
        <v/>
      </c>
      <c r="AJ15" s="127"/>
      <c r="AK15" s="128" t="str">
        <f t="shared" si="22"/>
        <v/>
      </c>
      <c r="AL15" s="128"/>
    </row>
    <row r="16" spans="2:38" s="20" customFormat="1" x14ac:dyDescent="0.2">
      <c r="B16" s="14"/>
      <c r="C16" s="150">
        <v>8</v>
      </c>
      <c r="D16" s="151"/>
      <c r="E16" s="21"/>
      <c r="F16" s="24"/>
      <c r="G16" s="3"/>
      <c r="H16" s="3"/>
      <c r="I16" s="26"/>
      <c r="J16" s="26"/>
      <c r="K16" s="33"/>
      <c r="L16" s="34"/>
      <c r="M16" s="34" t="str">
        <f t="shared" si="13"/>
        <v/>
      </c>
      <c r="N16" s="34" t="str">
        <f t="shared" si="8"/>
        <v/>
      </c>
      <c r="O16" s="34"/>
      <c r="P16" s="34" t="str">
        <f t="shared" si="9"/>
        <v/>
      </c>
      <c r="Q16" s="34" t="str">
        <f t="shared" si="14"/>
        <v/>
      </c>
      <c r="R16" s="34" t="str">
        <f t="shared" si="15"/>
        <v/>
      </c>
      <c r="S16" s="19" t="str">
        <f t="shared" si="16"/>
        <v/>
      </c>
      <c r="T16" s="19"/>
      <c r="U16" s="19" t="str">
        <f t="shared" si="23"/>
        <v/>
      </c>
      <c r="V16" s="19" t="str">
        <f t="shared" si="17"/>
        <v/>
      </c>
      <c r="W16" s="19" t="str">
        <f t="shared" si="18"/>
        <v/>
      </c>
      <c r="X16" s="19" t="str">
        <f t="shared" si="19"/>
        <v/>
      </c>
      <c r="Y16" s="19" t="str">
        <f t="shared" si="24"/>
        <v/>
      </c>
      <c r="Z16" s="27" t="str">
        <f t="shared" si="20"/>
        <v/>
      </c>
      <c r="AA16" s="32"/>
      <c r="AB16" s="36"/>
      <c r="AC16" s="35" t="str">
        <f t="shared" si="3"/>
        <v/>
      </c>
      <c r="AD16" s="35" t="str">
        <f>IF(AA16="","",SUMIFS(商品管理表!$N$8:$N$10000,商品管理表!$C$8:$C$10000,仕入れ管理表!$D16,商品管理表!$Y$8:$Y$10000,"済"))</f>
        <v/>
      </c>
      <c r="AE16" s="35" t="str">
        <f t="shared" si="25"/>
        <v/>
      </c>
      <c r="AF16" s="18"/>
      <c r="AG16" s="18"/>
      <c r="AH16" s="18"/>
      <c r="AI16" s="156" t="str">
        <f t="shared" si="21"/>
        <v/>
      </c>
      <c r="AJ16" s="127"/>
      <c r="AK16" s="128" t="str">
        <f t="shared" si="22"/>
        <v/>
      </c>
      <c r="AL16" s="128"/>
    </row>
    <row r="17" spans="2:38" s="20" customFormat="1" x14ac:dyDescent="0.2">
      <c r="B17" s="14"/>
      <c r="C17" s="150">
        <v>9</v>
      </c>
      <c r="D17" s="151"/>
      <c r="E17" s="21"/>
      <c r="F17" s="24"/>
      <c r="G17" s="3"/>
      <c r="H17" s="3"/>
      <c r="I17" s="26"/>
      <c r="J17" s="26"/>
      <c r="K17" s="33"/>
      <c r="L17" s="34"/>
      <c r="M17" s="34" t="str">
        <f t="shared" si="13"/>
        <v/>
      </c>
      <c r="N17" s="34" t="str">
        <f t="shared" si="8"/>
        <v/>
      </c>
      <c r="O17" s="34"/>
      <c r="P17" s="34" t="str">
        <f t="shared" si="9"/>
        <v/>
      </c>
      <c r="Q17" s="34" t="str">
        <f t="shared" si="14"/>
        <v/>
      </c>
      <c r="R17" s="34" t="str">
        <f t="shared" si="15"/>
        <v/>
      </c>
      <c r="S17" s="19" t="str">
        <f t="shared" si="16"/>
        <v/>
      </c>
      <c r="T17" s="19"/>
      <c r="U17" s="19" t="str">
        <f t="shared" si="23"/>
        <v/>
      </c>
      <c r="V17" s="19" t="str">
        <f t="shared" si="17"/>
        <v/>
      </c>
      <c r="W17" s="19" t="str">
        <f t="shared" si="18"/>
        <v/>
      </c>
      <c r="X17" s="19" t="str">
        <f t="shared" si="19"/>
        <v/>
      </c>
      <c r="Y17" s="19" t="str">
        <f t="shared" si="24"/>
        <v/>
      </c>
      <c r="Z17" s="27" t="str">
        <f t="shared" si="20"/>
        <v/>
      </c>
      <c r="AA17" s="32"/>
      <c r="AB17" s="36"/>
      <c r="AC17" s="35" t="str">
        <f t="shared" si="3"/>
        <v/>
      </c>
      <c r="AD17" s="35" t="str">
        <f>IF(AA17="","",SUMIFS(商品管理表!$N$8:$N$10000,商品管理表!$C$8:$C$10000,仕入れ管理表!$D17,商品管理表!$Y$8:$Y$10000,"済"))</f>
        <v/>
      </c>
      <c r="AE17" s="35" t="str">
        <f t="shared" si="25"/>
        <v/>
      </c>
      <c r="AF17" s="18"/>
      <c r="AG17" s="18"/>
      <c r="AH17" s="18"/>
      <c r="AI17" s="156" t="str">
        <f t="shared" si="21"/>
        <v/>
      </c>
      <c r="AJ17" s="127"/>
      <c r="AK17" s="128" t="str">
        <f t="shared" si="22"/>
        <v/>
      </c>
      <c r="AL17" s="128"/>
    </row>
    <row r="18" spans="2:38" s="20" customFormat="1" x14ac:dyDescent="0.2">
      <c r="B18" s="14"/>
      <c r="C18" s="150">
        <v>10</v>
      </c>
      <c r="D18" s="151"/>
      <c r="E18" s="21"/>
      <c r="F18" s="24"/>
      <c r="G18" s="3"/>
      <c r="H18" s="3"/>
      <c r="I18" s="26"/>
      <c r="J18" s="26"/>
      <c r="K18" s="33"/>
      <c r="L18" s="34"/>
      <c r="M18" s="34" t="str">
        <f t="shared" si="13"/>
        <v/>
      </c>
      <c r="N18" s="34" t="str">
        <f t="shared" si="8"/>
        <v/>
      </c>
      <c r="O18" s="34"/>
      <c r="P18" s="34" t="str">
        <f t="shared" si="9"/>
        <v/>
      </c>
      <c r="Q18" s="34" t="str">
        <f t="shared" si="14"/>
        <v/>
      </c>
      <c r="R18" s="34" t="str">
        <f t="shared" si="15"/>
        <v/>
      </c>
      <c r="S18" s="19" t="str">
        <f t="shared" si="16"/>
        <v/>
      </c>
      <c r="T18" s="19"/>
      <c r="U18" s="19" t="str">
        <f t="shared" si="23"/>
        <v/>
      </c>
      <c r="V18" s="19" t="str">
        <f t="shared" si="17"/>
        <v/>
      </c>
      <c r="W18" s="19" t="str">
        <f t="shared" si="18"/>
        <v/>
      </c>
      <c r="X18" s="19" t="str">
        <f t="shared" si="19"/>
        <v/>
      </c>
      <c r="Y18" s="19" t="str">
        <f t="shared" si="24"/>
        <v/>
      </c>
      <c r="Z18" s="27" t="str">
        <f t="shared" si="20"/>
        <v/>
      </c>
      <c r="AA18" s="32"/>
      <c r="AB18" s="36"/>
      <c r="AC18" s="35" t="str">
        <f t="shared" si="3"/>
        <v/>
      </c>
      <c r="AD18" s="35" t="str">
        <f>IF(AA18="","",SUMIFS(商品管理表!$N$8:$N$10000,商品管理表!$C$8:$C$10000,仕入れ管理表!$D18,商品管理表!$Y$8:$Y$10000,"済"))</f>
        <v/>
      </c>
      <c r="AE18" s="35" t="str">
        <f t="shared" si="25"/>
        <v/>
      </c>
      <c r="AF18" s="18"/>
      <c r="AG18" s="18"/>
      <c r="AH18" s="18"/>
      <c r="AI18" s="156" t="str">
        <f t="shared" si="21"/>
        <v/>
      </c>
      <c r="AJ18" s="127"/>
      <c r="AK18" s="128" t="str">
        <f t="shared" si="22"/>
        <v/>
      </c>
      <c r="AL18" s="128"/>
    </row>
    <row r="19" spans="2:38" s="20" customFormat="1" x14ac:dyDescent="0.2">
      <c r="B19" s="14"/>
      <c r="C19" s="150">
        <v>11</v>
      </c>
      <c r="D19" s="151"/>
      <c r="E19" s="21"/>
      <c r="F19" s="24"/>
      <c r="G19" s="3"/>
      <c r="H19" s="3"/>
      <c r="I19" s="26"/>
      <c r="J19" s="26"/>
      <c r="K19" s="33"/>
      <c r="L19" s="34"/>
      <c r="M19" s="34" t="str">
        <f t="shared" si="13"/>
        <v/>
      </c>
      <c r="N19" s="34" t="str">
        <f t="shared" si="8"/>
        <v/>
      </c>
      <c r="O19" s="34"/>
      <c r="P19" s="34" t="str">
        <f t="shared" si="9"/>
        <v/>
      </c>
      <c r="Q19" s="34" t="str">
        <f t="shared" si="14"/>
        <v/>
      </c>
      <c r="R19" s="34" t="str">
        <f t="shared" si="15"/>
        <v/>
      </c>
      <c r="S19" s="19" t="str">
        <f t="shared" si="16"/>
        <v/>
      </c>
      <c r="T19" s="19"/>
      <c r="U19" s="19" t="str">
        <f t="shared" si="23"/>
        <v/>
      </c>
      <c r="V19" s="19" t="str">
        <f t="shared" si="17"/>
        <v/>
      </c>
      <c r="W19" s="19" t="str">
        <f t="shared" si="18"/>
        <v/>
      </c>
      <c r="X19" s="19" t="str">
        <f t="shared" si="19"/>
        <v/>
      </c>
      <c r="Y19" s="19" t="str">
        <f t="shared" si="24"/>
        <v/>
      </c>
      <c r="Z19" s="27" t="str">
        <f t="shared" si="20"/>
        <v/>
      </c>
      <c r="AA19" s="32"/>
      <c r="AB19" s="36"/>
      <c r="AC19" s="35" t="str">
        <f t="shared" si="3"/>
        <v/>
      </c>
      <c r="AD19" s="35" t="str">
        <f>IF(AA19="","",SUMIFS(商品管理表!$N$8:$N$10000,商品管理表!$C$8:$C$10000,仕入れ管理表!$D19,商品管理表!$Y$8:$Y$10000,"済"))</f>
        <v/>
      </c>
      <c r="AE19" s="35" t="str">
        <f t="shared" si="25"/>
        <v/>
      </c>
      <c r="AF19" s="18"/>
      <c r="AG19" s="18"/>
      <c r="AH19" s="18"/>
      <c r="AI19" s="156" t="str">
        <f t="shared" si="21"/>
        <v/>
      </c>
      <c r="AJ19" s="127"/>
      <c r="AK19" s="128" t="str">
        <f t="shared" si="22"/>
        <v/>
      </c>
      <c r="AL19" s="128"/>
    </row>
    <row r="20" spans="2:38" s="20" customFormat="1" x14ac:dyDescent="0.2">
      <c r="B20" s="14"/>
      <c r="C20" s="150">
        <v>12</v>
      </c>
      <c r="D20" s="151"/>
      <c r="E20" s="21"/>
      <c r="F20" s="24"/>
      <c r="G20" s="3"/>
      <c r="H20" s="3"/>
      <c r="I20" s="26"/>
      <c r="J20" s="26"/>
      <c r="K20" s="33"/>
      <c r="L20" s="34"/>
      <c r="M20" s="34" t="str">
        <f t="shared" si="13"/>
        <v/>
      </c>
      <c r="N20" s="34" t="str">
        <f t="shared" si="8"/>
        <v/>
      </c>
      <c r="O20" s="34"/>
      <c r="P20" s="34" t="str">
        <f t="shared" si="9"/>
        <v/>
      </c>
      <c r="Q20" s="34" t="str">
        <f t="shared" si="14"/>
        <v/>
      </c>
      <c r="R20" s="34" t="str">
        <f t="shared" si="15"/>
        <v/>
      </c>
      <c r="S20" s="19" t="str">
        <f t="shared" si="16"/>
        <v/>
      </c>
      <c r="T20" s="19"/>
      <c r="U20" s="19" t="str">
        <f t="shared" si="23"/>
        <v/>
      </c>
      <c r="V20" s="19" t="str">
        <f t="shared" si="17"/>
        <v/>
      </c>
      <c r="W20" s="19" t="str">
        <f t="shared" si="18"/>
        <v/>
      </c>
      <c r="X20" s="19" t="str">
        <f t="shared" si="19"/>
        <v/>
      </c>
      <c r="Y20" s="19" t="str">
        <f t="shared" si="24"/>
        <v/>
      </c>
      <c r="Z20" s="27" t="str">
        <f t="shared" si="20"/>
        <v/>
      </c>
      <c r="AA20" s="32"/>
      <c r="AB20" s="36"/>
      <c r="AC20" s="35" t="str">
        <f t="shared" si="3"/>
        <v/>
      </c>
      <c r="AD20" s="35" t="str">
        <f>IF(AA20="","",SUMIFS(商品管理表!$N$8:$N$10000,商品管理表!$C$8:$C$10000,仕入れ管理表!$D20,商品管理表!$Y$8:$Y$10000,"済"))</f>
        <v/>
      </c>
      <c r="AE20" s="35" t="str">
        <f t="shared" si="25"/>
        <v/>
      </c>
      <c r="AF20" s="18"/>
      <c r="AG20" s="18"/>
      <c r="AH20" s="18"/>
      <c r="AI20" s="156" t="str">
        <f t="shared" si="21"/>
        <v/>
      </c>
      <c r="AJ20" s="127"/>
      <c r="AK20" s="128" t="str">
        <f t="shared" si="22"/>
        <v/>
      </c>
      <c r="AL20" s="128"/>
    </row>
    <row r="21" spans="2:38" s="20" customFormat="1" x14ac:dyDescent="0.2">
      <c r="B21" s="14"/>
      <c r="C21" s="150">
        <v>13</v>
      </c>
      <c r="D21" s="151"/>
      <c r="E21" s="21"/>
      <c r="F21" s="24"/>
      <c r="G21" s="3"/>
      <c r="H21" s="3"/>
      <c r="I21" s="26"/>
      <c r="J21" s="26"/>
      <c r="K21" s="33"/>
      <c r="L21" s="34"/>
      <c r="M21" s="34" t="str">
        <f t="shared" si="13"/>
        <v/>
      </c>
      <c r="N21" s="34" t="str">
        <f t="shared" si="8"/>
        <v/>
      </c>
      <c r="O21" s="34"/>
      <c r="P21" s="34" t="str">
        <f t="shared" si="9"/>
        <v/>
      </c>
      <c r="Q21" s="34" t="str">
        <f t="shared" si="14"/>
        <v/>
      </c>
      <c r="R21" s="34" t="str">
        <f t="shared" si="15"/>
        <v/>
      </c>
      <c r="S21" s="19" t="str">
        <f t="shared" si="16"/>
        <v/>
      </c>
      <c r="T21" s="19"/>
      <c r="U21" s="19" t="str">
        <f t="shared" si="23"/>
        <v/>
      </c>
      <c r="V21" s="19" t="str">
        <f t="shared" si="17"/>
        <v/>
      </c>
      <c r="W21" s="19" t="str">
        <f t="shared" si="18"/>
        <v/>
      </c>
      <c r="X21" s="19" t="str">
        <f t="shared" si="19"/>
        <v/>
      </c>
      <c r="Y21" s="19" t="str">
        <f t="shared" si="24"/>
        <v/>
      </c>
      <c r="Z21" s="27" t="str">
        <f t="shared" si="20"/>
        <v/>
      </c>
      <c r="AA21" s="32"/>
      <c r="AB21" s="36"/>
      <c r="AC21" s="35" t="str">
        <f t="shared" si="3"/>
        <v/>
      </c>
      <c r="AD21" s="35" t="str">
        <f>IF(AA21="","",SUMIFS(商品管理表!$N$8:$N$10000,商品管理表!$C$8:$C$10000,仕入れ管理表!$D21,商品管理表!$Y$8:$Y$10000,"済"))</f>
        <v/>
      </c>
      <c r="AE21" s="35" t="str">
        <f t="shared" si="25"/>
        <v/>
      </c>
      <c r="AF21" s="18"/>
      <c r="AG21" s="18"/>
      <c r="AH21" s="18"/>
      <c r="AI21" s="156" t="str">
        <f t="shared" si="21"/>
        <v/>
      </c>
      <c r="AJ21" s="127"/>
      <c r="AK21" s="128" t="str">
        <f t="shared" si="22"/>
        <v/>
      </c>
      <c r="AL21" s="128"/>
    </row>
    <row r="22" spans="2:38" s="20" customFormat="1" x14ac:dyDescent="0.2">
      <c r="B22" s="14"/>
      <c r="C22" s="150">
        <v>14</v>
      </c>
      <c r="D22" s="151"/>
      <c r="E22" s="21"/>
      <c r="F22" s="24"/>
      <c r="G22" s="3"/>
      <c r="H22" s="3"/>
      <c r="I22" s="26"/>
      <c r="J22" s="26"/>
      <c r="K22" s="33"/>
      <c r="L22" s="34"/>
      <c r="M22" s="34" t="str">
        <f t="shared" si="13"/>
        <v/>
      </c>
      <c r="N22" s="34" t="str">
        <f t="shared" si="8"/>
        <v/>
      </c>
      <c r="O22" s="34"/>
      <c r="P22" s="34" t="str">
        <f t="shared" si="9"/>
        <v/>
      </c>
      <c r="Q22" s="34" t="str">
        <f t="shared" si="14"/>
        <v/>
      </c>
      <c r="R22" s="34" t="str">
        <f t="shared" si="15"/>
        <v/>
      </c>
      <c r="S22" s="19" t="str">
        <f t="shared" si="16"/>
        <v/>
      </c>
      <c r="T22" s="19"/>
      <c r="U22" s="19" t="str">
        <f t="shared" si="23"/>
        <v/>
      </c>
      <c r="V22" s="19" t="str">
        <f t="shared" si="17"/>
        <v/>
      </c>
      <c r="W22" s="19" t="str">
        <f t="shared" si="18"/>
        <v/>
      </c>
      <c r="X22" s="19" t="str">
        <f t="shared" si="19"/>
        <v/>
      </c>
      <c r="Y22" s="19" t="str">
        <f t="shared" si="24"/>
        <v/>
      </c>
      <c r="Z22" s="27" t="str">
        <f t="shared" si="20"/>
        <v/>
      </c>
      <c r="AA22" s="32"/>
      <c r="AB22" s="36"/>
      <c r="AC22" s="35" t="str">
        <f t="shared" si="3"/>
        <v/>
      </c>
      <c r="AD22" s="35" t="str">
        <f>IF(AA22="","",SUMIFS(商品管理表!$N$8:$N$10000,商品管理表!$C$8:$C$10000,仕入れ管理表!$D22,商品管理表!$Y$8:$Y$10000,"済"))</f>
        <v/>
      </c>
      <c r="AE22" s="35" t="str">
        <f t="shared" si="25"/>
        <v/>
      </c>
      <c r="AF22" s="18"/>
      <c r="AG22" s="18"/>
      <c r="AH22" s="18"/>
      <c r="AI22" s="156" t="str">
        <f t="shared" si="21"/>
        <v/>
      </c>
      <c r="AJ22" s="127"/>
      <c r="AK22" s="128" t="str">
        <f t="shared" si="22"/>
        <v/>
      </c>
      <c r="AL22" s="128"/>
    </row>
    <row r="23" spans="2:38" s="20" customFormat="1" x14ac:dyDescent="0.2">
      <c r="B23" s="14"/>
      <c r="C23" s="150">
        <v>15</v>
      </c>
      <c r="D23" s="151"/>
      <c r="E23" s="21"/>
      <c r="F23" s="24"/>
      <c r="G23" s="3"/>
      <c r="H23" s="3"/>
      <c r="I23" s="26"/>
      <c r="J23" s="26"/>
      <c r="K23" s="33"/>
      <c r="L23" s="34"/>
      <c r="M23" s="34" t="str">
        <f t="shared" si="13"/>
        <v/>
      </c>
      <c r="N23" s="34" t="str">
        <f t="shared" si="8"/>
        <v/>
      </c>
      <c r="O23" s="34"/>
      <c r="P23" s="34" t="str">
        <f t="shared" si="9"/>
        <v/>
      </c>
      <c r="Q23" s="34" t="str">
        <f t="shared" si="14"/>
        <v/>
      </c>
      <c r="R23" s="34" t="str">
        <f t="shared" si="15"/>
        <v/>
      </c>
      <c r="S23" s="19" t="str">
        <f t="shared" si="16"/>
        <v/>
      </c>
      <c r="T23" s="19"/>
      <c r="U23" s="19" t="str">
        <f t="shared" si="23"/>
        <v/>
      </c>
      <c r="V23" s="19" t="str">
        <f t="shared" si="17"/>
        <v/>
      </c>
      <c r="W23" s="19" t="str">
        <f t="shared" si="18"/>
        <v/>
      </c>
      <c r="X23" s="19" t="str">
        <f t="shared" si="19"/>
        <v/>
      </c>
      <c r="Y23" s="19" t="str">
        <f t="shared" si="24"/>
        <v/>
      </c>
      <c r="Z23" s="27" t="str">
        <f t="shared" si="20"/>
        <v/>
      </c>
      <c r="AA23" s="32"/>
      <c r="AB23" s="36"/>
      <c r="AC23" s="35" t="str">
        <f t="shared" si="3"/>
        <v/>
      </c>
      <c r="AD23" s="35" t="str">
        <f>IF(AA23="","",SUMIFS(商品管理表!$N$8:$N$10000,商品管理表!$C$8:$C$10000,仕入れ管理表!$D23,商品管理表!$Y$8:$Y$10000,"済"))</f>
        <v/>
      </c>
      <c r="AE23" s="35" t="str">
        <f t="shared" si="25"/>
        <v/>
      </c>
      <c r="AF23" s="18"/>
      <c r="AG23" s="18"/>
      <c r="AH23" s="18"/>
      <c r="AI23" s="156" t="str">
        <f t="shared" si="21"/>
        <v/>
      </c>
      <c r="AJ23" s="127"/>
      <c r="AK23" s="128" t="str">
        <f t="shared" si="22"/>
        <v/>
      </c>
      <c r="AL23" s="128"/>
    </row>
    <row r="24" spans="2:38" s="20" customFormat="1" x14ac:dyDescent="0.2">
      <c r="B24" s="14"/>
      <c r="C24" s="150">
        <v>16</v>
      </c>
      <c r="D24" s="151"/>
      <c r="E24" s="21"/>
      <c r="F24" s="24"/>
      <c r="G24" s="3"/>
      <c r="H24" s="3"/>
      <c r="I24" s="26"/>
      <c r="J24" s="26"/>
      <c r="K24" s="33"/>
      <c r="L24" s="34"/>
      <c r="M24" s="34" t="str">
        <f t="shared" si="13"/>
        <v/>
      </c>
      <c r="N24" s="34" t="str">
        <f t="shared" si="8"/>
        <v/>
      </c>
      <c r="O24" s="34"/>
      <c r="P24" s="34" t="str">
        <f t="shared" si="9"/>
        <v/>
      </c>
      <c r="Q24" s="34" t="str">
        <f t="shared" si="14"/>
        <v/>
      </c>
      <c r="R24" s="34" t="str">
        <f t="shared" si="15"/>
        <v/>
      </c>
      <c r="S24" s="19" t="str">
        <f t="shared" si="16"/>
        <v/>
      </c>
      <c r="T24" s="19"/>
      <c r="U24" s="19" t="str">
        <f t="shared" si="23"/>
        <v/>
      </c>
      <c r="V24" s="19" t="str">
        <f t="shared" si="17"/>
        <v/>
      </c>
      <c r="W24" s="19" t="str">
        <f t="shared" si="18"/>
        <v/>
      </c>
      <c r="X24" s="19" t="str">
        <f t="shared" si="19"/>
        <v/>
      </c>
      <c r="Y24" s="19" t="str">
        <f t="shared" si="24"/>
        <v/>
      </c>
      <c r="Z24" s="27" t="str">
        <f t="shared" si="20"/>
        <v/>
      </c>
      <c r="AA24" s="32"/>
      <c r="AB24" s="36"/>
      <c r="AC24" s="35" t="str">
        <f t="shared" si="3"/>
        <v/>
      </c>
      <c r="AD24" s="35" t="str">
        <f>IF(AA24="","",SUMIFS(商品管理表!$N$8:$N$10000,商品管理表!$C$8:$C$10000,仕入れ管理表!$D24,商品管理表!$Y$8:$Y$10000,"済"))</f>
        <v/>
      </c>
      <c r="AE24" s="35" t="str">
        <f t="shared" si="25"/>
        <v/>
      </c>
      <c r="AF24" s="18"/>
      <c r="AG24" s="18"/>
      <c r="AH24" s="18"/>
      <c r="AI24" s="156" t="str">
        <f t="shared" si="21"/>
        <v/>
      </c>
      <c r="AJ24" s="127"/>
      <c r="AK24" s="128" t="str">
        <f t="shared" si="22"/>
        <v/>
      </c>
      <c r="AL24" s="128"/>
    </row>
    <row r="25" spans="2:38" s="20" customFormat="1" x14ac:dyDescent="0.2">
      <c r="B25" s="14"/>
      <c r="C25" s="150">
        <v>17</v>
      </c>
      <c r="D25" s="151"/>
      <c r="E25" s="21"/>
      <c r="F25" s="24"/>
      <c r="G25" s="3"/>
      <c r="H25" s="3"/>
      <c r="I25" s="26"/>
      <c r="J25" s="26"/>
      <c r="K25" s="33"/>
      <c r="L25" s="34"/>
      <c r="M25" s="34" t="str">
        <f t="shared" si="13"/>
        <v/>
      </c>
      <c r="N25" s="34" t="str">
        <f t="shared" si="8"/>
        <v/>
      </c>
      <c r="O25" s="34"/>
      <c r="P25" s="34" t="str">
        <f t="shared" si="9"/>
        <v/>
      </c>
      <c r="Q25" s="34" t="str">
        <f t="shared" si="14"/>
        <v/>
      </c>
      <c r="R25" s="34" t="str">
        <f t="shared" si="15"/>
        <v/>
      </c>
      <c r="S25" s="19" t="str">
        <f t="shared" si="16"/>
        <v/>
      </c>
      <c r="T25" s="19"/>
      <c r="U25" s="19" t="str">
        <f t="shared" si="23"/>
        <v/>
      </c>
      <c r="V25" s="19" t="str">
        <f t="shared" si="17"/>
        <v/>
      </c>
      <c r="W25" s="19" t="str">
        <f t="shared" si="18"/>
        <v/>
      </c>
      <c r="X25" s="19" t="str">
        <f t="shared" si="19"/>
        <v/>
      </c>
      <c r="Y25" s="19" t="str">
        <f t="shared" si="24"/>
        <v/>
      </c>
      <c r="Z25" s="27" t="str">
        <f t="shared" si="20"/>
        <v/>
      </c>
      <c r="AA25" s="32"/>
      <c r="AB25" s="36"/>
      <c r="AC25" s="35" t="str">
        <f t="shared" si="3"/>
        <v/>
      </c>
      <c r="AD25" s="35" t="str">
        <f>IF(AA25="","",SUMIFS(商品管理表!$N$8:$N$10000,商品管理表!$C$8:$C$10000,仕入れ管理表!$D25,商品管理表!$Y$8:$Y$10000,"済"))</f>
        <v/>
      </c>
      <c r="AE25" s="35" t="str">
        <f t="shared" si="25"/>
        <v/>
      </c>
      <c r="AF25" s="18"/>
      <c r="AG25" s="18"/>
      <c r="AH25" s="18"/>
      <c r="AI25" s="156" t="str">
        <f t="shared" si="21"/>
        <v/>
      </c>
      <c r="AJ25" s="127"/>
      <c r="AK25" s="128" t="str">
        <f t="shared" si="22"/>
        <v/>
      </c>
      <c r="AL25" s="128"/>
    </row>
    <row r="26" spans="2:38" s="20" customFormat="1" x14ac:dyDescent="0.2">
      <c r="B26" s="14"/>
      <c r="C26" s="150">
        <v>18</v>
      </c>
      <c r="D26" s="151"/>
      <c r="E26" s="21"/>
      <c r="F26" s="24"/>
      <c r="G26" s="3"/>
      <c r="H26" s="3"/>
      <c r="I26" s="26"/>
      <c r="J26" s="26"/>
      <c r="K26" s="33"/>
      <c r="L26" s="34"/>
      <c r="M26" s="34" t="str">
        <f t="shared" si="13"/>
        <v/>
      </c>
      <c r="N26" s="34" t="str">
        <f t="shared" si="8"/>
        <v/>
      </c>
      <c r="O26" s="34"/>
      <c r="P26" s="34" t="str">
        <f t="shared" si="9"/>
        <v/>
      </c>
      <c r="Q26" s="34" t="str">
        <f t="shared" si="14"/>
        <v/>
      </c>
      <c r="R26" s="34" t="str">
        <f t="shared" si="15"/>
        <v/>
      </c>
      <c r="S26" s="19" t="str">
        <f t="shared" si="16"/>
        <v/>
      </c>
      <c r="T26" s="19"/>
      <c r="U26" s="19" t="str">
        <f t="shared" si="23"/>
        <v/>
      </c>
      <c r="V26" s="19" t="str">
        <f t="shared" si="17"/>
        <v/>
      </c>
      <c r="W26" s="19" t="str">
        <f t="shared" si="18"/>
        <v/>
      </c>
      <c r="X26" s="19" t="str">
        <f t="shared" si="19"/>
        <v/>
      </c>
      <c r="Y26" s="19" t="str">
        <f t="shared" si="24"/>
        <v/>
      </c>
      <c r="Z26" s="27" t="str">
        <f t="shared" si="20"/>
        <v/>
      </c>
      <c r="AA26" s="32"/>
      <c r="AB26" s="36"/>
      <c r="AC26" s="35" t="str">
        <f t="shared" si="3"/>
        <v/>
      </c>
      <c r="AD26" s="35" t="str">
        <f>IF(AA26="","",SUMIFS(商品管理表!$N$8:$N$10000,商品管理表!$C$8:$C$10000,仕入れ管理表!$D26,商品管理表!$Y$8:$Y$10000,"済"))</f>
        <v/>
      </c>
      <c r="AE26" s="35" t="str">
        <f t="shared" si="25"/>
        <v/>
      </c>
      <c r="AF26" s="18"/>
      <c r="AG26" s="18"/>
      <c r="AH26" s="18"/>
      <c r="AI26" s="156" t="str">
        <f t="shared" si="21"/>
        <v/>
      </c>
      <c r="AJ26" s="127"/>
      <c r="AK26" s="128" t="str">
        <f t="shared" si="22"/>
        <v/>
      </c>
      <c r="AL26" s="128"/>
    </row>
    <row r="27" spans="2:38" s="20" customFormat="1" x14ac:dyDescent="0.2">
      <c r="B27" s="14"/>
      <c r="C27" s="150">
        <v>19</v>
      </c>
      <c r="D27" s="151"/>
      <c r="E27" s="21"/>
      <c r="F27" s="24"/>
      <c r="G27" s="3"/>
      <c r="H27" s="3"/>
      <c r="I27" s="26"/>
      <c r="J27" s="26"/>
      <c r="K27" s="33"/>
      <c r="L27" s="34"/>
      <c r="M27" s="34" t="str">
        <f t="shared" si="13"/>
        <v/>
      </c>
      <c r="N27" s="34" t="str">
        <f t="shared" si="8"/>
        <v/>
      </c>
      <c r="O27" s="34"/>
      <c r="P27" s="34" t="str">
        <f t="shared" si="9"/>
        <v/>
      </c>
      <c r="Q27" s="34" t="str">
        <f t="shared" si="14"/>
        <v/>
      </c>
      <c r="R27" s="34" t="str">
        <f t="shared" si="15"/>
        <v/>
      </c>
      <c r="S27" s="19" t="str">
        <f t="shared" si="16"/>
        <v/>
      </c>
      <c r="T27" s="19"/>
      <c r="U27" s="19" t="str">
        <f t="shared" si="23"/>
        <v/>
      </c>
      <c r="V27" s="19" t="str">
        <f t="shared" si="17"/>
        <v/>
      </c>
      <c r="W27" s="19" t="str">
        <f t="shared" si="18"/>
        <v/>
      </c>
      <c r="X27" s="19" t="str">
        <f t="shared" si="19"/>
        <v/>
      </c>
      <c r="Y27" s="19" t="str">
        <f t="shared" si="24"/>
        <v/>
      </c>
      <c r="Z27" s="27" t="str">
        <f t="shared" si="20"/>
        <v/>
      </c>
      <c r="AA27" s="32"/>
      <c r="AB27" s="36"/>
      <c r="AC27" s="35" t="str">
        <f t="shared" si="3"/>
        <v/>
      </c>
      <c r="AD27" s="35" t="str">
        <f>IF(AA27="","",SUMIFS(商品管理表!$N$8:$N$10000,商品管理表!$C$8:$C$10000,仕入れ管理表!$D27,商品管理表!$Y$8:$Y$10000,"済"))</f>
        <v/>
      </c>
      <c r="AE27" s="35" t="str">
        <f t="shared" si="25"/>
        <v/>
      </c>
      <c r="AF27" s="18"/>
      <c r="AG27" s="18"/>
      <c r="AH27" s="18"/>
      <c r="AI27" s="156" t="str">
        <f t="shared" si="21"/>
        <v/>
      </c>
      <c r="AJ27" s="127"/>
      <c r="AK27" s="128" t="str">
        <f t="shared" si="22"/>
        <v/>
      </c>
      <c r="AL27" s="128"/>
    </row>
    <row r="28" spans="2:38" s="20" customFormat="1" x14ac:dyDescent="0.2">
      <c r="B28" s="14"/>
      <c r="C28" s="150">
        <v>20</v>
      </c>
      <c r="D28" s="151"/>
      <c r="E28" s="21"/>
      <c r="F28" s="24"/>
      <c r="G28" s="3"/>
      <c r="H28" s="3"/>
      <c r="I28" s="26"/>
      <c r="J28" s="26"/>
      <c r="K28" s="33"/>
      <c r="L28" s="34"/>
      <c r="M28" s="34" t="str">
        <f t="shared" si="13"/>
        <v/>
      </c>
      <c r="N28" s="34" t="str">
        <f t="shared" si="8"/>
        <v/>
      </c>
      <c r="O28" s="34"/>
      <c r="P28" s="34" t="str">
        <f t="shared" si="9"/>
        <v/>
      </c>
      <c r="Q28" s="34" t="str">
        <f t="shared" si="14"/>
        <v/>
      </c>
      <c r="R28" s="34" t="str">
        <f t="shared" si="15"/>
        <v/>
      </c>
      <c r="S28" s="19" t="str">
        <f t="shared" si="16"/>
        <v/>
      </c>
      <c r="T28" s="19"/>
      <c r="U28" s="19" t="str">
        <f t="shared" si="23"/>
        <v/>
      </c>
      <c r="V28" s="19" t="str">
        <f t="shared" si="17"/>
        <v/>
      </c>
      <c r="W28" s="19" t="str">
        <f t="shared" si="18"/>
        <v/>
      </c>
      <c r="X28" s="19" t="str">
        <f t="shared" si="19"/>
        <v/>
      </c>
      <c r="Y28" s="19" t="str">
        <f t="shared" si="24"/>
        <v/>
      </c>
      <c r="Z28" s="27" t="str">
        <f t="shared" si="20"/>
        <v/>
      </c>
      <c r="AA28" s="32"/>
      <c r="AB28" s="36"/>
      <c r="AC28" s="35" t="str">
        <f t="shared" si="3"/>
        <v/>
      </c>
      <c r="AD28" s="35" t="str">
        <f>IF(AA28="","",SUMIFS(商品管理表!$N$8:$N$10000,商品管理表!$C$8:$C$10000,仕入れ管理表!$D28,商品管理表!$Y$8:$Y$10000,"済"))</f>
        <v/>
      </c>
      <c r="AE28" s="35" t="str">
        <f t="shared" si="25"/>
        <v/>
      </c>
      <c r="AF28" s="18"/>
      <c r="AG28" s="18"/>
      <c r="AH28" s="18"/>
      <c r="AI28" s="156" t="str">
        <f t="shared" si="21"/>
        <v/>
      </c>
      <c r="AJ28" s="127"/>
      <c r="AK28" s="128" t="str">
        <f t="shared" si="22"/>
        <v/>
      </c>
      <c r="AL28" s="128"/>
    </row>
    <row r="29" spans="2:38" s="20" customFormat="1" x14ac:dyDescent="0.2">
      <c r="B29" s="14"/>
      <c r="C29" s="150">
        <v>21</v>
      </c>
      <c r="D29" s="151"/>
      <c r="E29" s="21"/>
      <c r="F29" s="24"/>
      <c r="G29" s="3"/>
      <c r="H29" s="3"/>
      <c r="I29" s="26"/>
      <c r="J29" s="26"/>
      <c r="K29" s="33"/>
      <c r="L29" s="34"/>
      <c r="M29" s="34" t="str">
        <f t="shared" si="13"/>
        <v/>
      </c>
      <c r="N29" s="34" t="str">
        <f t="shared" si="8"/>
        <v/>
      </c>
      <c r="O29" s="34"/>
      <c r="P29" s="34" t="str">
        <f t="shared" si="9"/>
        <v/>
      </c>
      <c r="Q29" s="34" t="str">
        <f t="shared" si="14"/>
        <v/>
      </c>
      <c r="R29" s="34" t="str">
        <f t="shared" si="15"/>
        <v/>
      </c>
      <c r="S29" s="19" t="str">
        <f t="shared" si="16"/>
        <v/>
      </c>
      <c r="T29" s="19"/>
      <c r="U29" s="19" t="str">
        <f t="shared" si="23"/>
        <v/>
      </c>
      <c r="V29" s="19" t="str">
        <f t="shared" si="17"/>
        <v/>
      </c>
      <c r="W29" s="19" t="str">
        <f t="shared" si="18"/>
        <v/>
      </c>
      <c r="X29" s="19" t="str">
        <f t="shared" si="19"/>
        <v/>
      </c>
      <c r="Y29" s="19" t="str">
        <f t="shared" si="24"/>
        <v/>
      </c>
      <c r="Z29" s="27" t="str">
        <f t="shared" si="20"/>
        <v/>
      </c>
      <c r="AA29" s="32"/>
      <c r="AB29" s="36"/>
      <c r="AC29" s="35" t="str">
        <f t="shared" si="3"/>
        <v/>
      </c>
      <c r="AD29" s="35" t="str">
        <f>IF(AA29="","",SUMIFS(商品管理表!$N$8:$N$10000,商品管理表!$C$8:$C$10000,仕入れ管理表!$D29,商品管理表!$Y$8:$Y$10000,"済"))</f>
        <v/>
      </c>
      <c r="AE29" s="35" t="str">
        <f t="shared" si="25"/>
        <v/>
      </c>
      <c r="AF29" s="18"/>
      <c r="AG29" s="18"/>
      <c r="AH29" s="18"/>
      <c r="AI29" s="156" t="str">
        <f t="shared" si="21"/>
        <v/>
      </c>
      <c r="AJ29" s="127"/>
      <c r="AK29" s="128" t="str">
        <f t="shared" si="22"/>
        <v/>
      </c>
      <c r="AL29" s="128"/>
    </row>
    <row r="30" spans="2:38" s="20" customFormat="1" x14ac:dyDescent="0.2">
      <c r="B30" s="14"/>
      <c r="C30" s="150">
        <v>22</v>
      </c>
      <c r="D30" s="151"/>
      <c r="E30" s="21"/>
      <c r="F30" s="24"/>
      <c r="G30" s="3"/>
      <c r="H30" s="3"/>
      <c r="I30" s="26"/>
      <c r="J30" s="26"/>
      <c r="K30" s="33"/>
      <c r="L30" s="34"/>
      <c r="M30" s="34" t="str">
        <f t="shared" si="13"/>
        <v/>
      </c>
      <c r="N30" s="34" t="str">
        <f t="shared" si="8"/>
        <v/>
      </c>
      <c r="O30" s="34"/>
      <c r="P30" s="34" t="str">
        <f t="shared" si="9"/>
        <v/>
      </c>
      <c r="Q30" s="34" t="str">
        <f t="shared" si="14"/>
        <v/>
      </c>
      <c r="R30" s="34" t="str">
        <f t="shared" si="15"/>
        <v/>
      </c>
      <c r="S30" s="19" t="str">
        <f t="shared" si="16"/>
        <v/>
      </c>
      <c r="T30" s="19"/>
      <c r="U30" s="19" t="str">
        <f t="shared" si="23"/>
        <v/>
      </c>
      <c r="V30" s="19" t="str">
        <f t="shared" si="17"/>
        <v/>
      </c>
      <c r="W30" s="19" t="str">
        <f t="shared" si="18"/>
        <v/>
      </c>
      <c r="X30" s="19" t="str">
        <f t="shared" si="19"/>
        <v/>
      </c>
      <c r="Y30" s="19" t="str">
        <f t="shared" si="24"/>
        <v/>
      </c>
      <c r="Z30" s="27" t="str">
        <f t="shared" si="20"/>
        <v/>
      </c>
      <c r="AA30" s="32"/>
      <c r="AB30" s="36"/>
      <c r="AC30" s="35" t="str">
        <f t="shared" si="3"/>
        <v/>
      </c>
      <c r="AD30" s="35" t="str">
        <f>IF(AA30="","",SUMIFS(商品管理表!$N$8:$N$10000,商品管理表!$C$8:$C$10000,仕入れ管理表!$D30,商品管理表!$Y$8:$Y$10000,"済"))</f>
        <v/>
      </c>
      <c r="AE30" s="35" t="str">
        <f t="shared" si="25"/>
        <v/>
      </c>
      <c r="AF30" s="18"/>
      <c r="AG30" s="18"/>
      <c r="AH30" s="18"/>
      <c r="AI30" s="156" t="str">
        <f t="shared" si="21"/>
        <v/>
      </c>
      <c r="AJ30" s="127"/>
      <c r="AK30" s="128" t="str">
        <f t="shared" si="22"/>
        <v/>
      </c>
      <c r="AL30" s="128"/>
    </row>
    <row r="31" spans="2:38" s="20" customFormat="1" x14ac:dyDescent="0.2">
      <c r="B31" s="14"/>
      <c r="C31" s="150">
        <v>23</v>
      </c>
      <c r="D31" s="151"/>
      <c r="E31" s="21"/>
      <c r="F31" s="24"/>
      <c r="G31" s="3"/>
      <c r="H31" s="3"/>
      <c r="I31" s="26"/>
      <c r="J31" s="26"/>
      <c r="K31" s="33"/>
      <c r="L31" s="34"/>
      <c r="M31" s="34" t="str">
        <f t="shared" si="13"/>
        <v/>
      </c>
      <c r="N31" s="34" t="str">
        <f t="shared" si="8"/>
        <v/>
      </c>
      <c r="O31" s="34"/>
      <c r="P31" s="34" t="str">
        <f t="shared" si="9"/>
        <v/>
      </c>
      <c r="Q31" s="34" t="str">
        <f t="shared" si="14"/>
        <v/>
      </c>
      <c r="R31" s="34" t="str">
        <f t="shared" si="15"/>
        <v/>
      </c>
      <c r="S31" s="19" t="str">
        <f t="shared" si="16"/>
        <v/>
      </c>
      <c r="T31" s="19"/>
      <c r="U31" s="19" t="str">
        <f t="shared" si="23"/>
        <v/>
      </c>
      <c r="V31" s="19" t="str">
        <f t="shared" si="17"/>
        <v/>
      </c>
      <c r="W31" s="19" t="str">
        <f t="shared" si="18"/>
        <v/>
      </c>
      <c r="X31" s="19" t="str">
        <f t="shared" si="19"/>
        <v/>
      </c>
      <c r="Y31" s="19" t="str">
        <f t="shared" si="24"/>
        <v/>
      </c>
      <c r="Z31" s="27" t="str">
        <f t="shared" si="20"/>
        <v/>
      </c>
      <c r="AA31" s="32"/>
      <c r="AB31" s="36"/>
      <c r="AC31" s="35" t="str">
        <f t="shared" si="3"/>
        <v/>
      </c>
      <c r="AD31" s="35" t="str">
        <f>IF(AA31="","",SUMIFS(商品管理表!$N$8:$N$10000,商品管理表!$C$8:$C$10000,仕入れ管理表!$D31,商品管理表!$Y$8:$Y$10000,"済"))</f>
        <v/>
      </c>
      <c r="AE31" s="35" t="str">
        <f t="shared" si="25"/>
        <v/>
      </c>
      <c r="AF31" s="18"/>
      <c r="AG31" s="18"/>
      <c r="AH31" s="18"/>
      <c r="AI31" s="156" t="str">
        <f t="shared" si="21"/>
        <v/>
      </c>
      <c r="AJ31" s="127"/>
      <c r="AK31" s="128" t="str">
        <f t="shared" si="22"/>
        <v/>
      </c>
      <c r="AL31" s="128"/>
    </row>
    <row r="32" spans="2:38" s="20" customFormat="1" x14ac:dyDescent="0.2">
      <c r="B32" s="14"/>
      <c r="C32" s="150">
        <v>24</v>
      </c>
      <c r="D32" s="151"/>
      <c r="E32" s="21"/>
      <c r="F32" s="24"/>
      <c r="G32" s="3"/>
      <c r="H32" s="3"/>
      <c r="I32" s="26"/>
      <c r="J32" s="26"/>
      <c r="K32" s="33"/>
      <c r="L32" s="34"/>
      <c r="M32" s="34" t="str">
        <f t="shared" si="13"/>
        <v/>
      </c>
      <c r="N32" s="34" t="str">
        <f t="shared" si="8"/>
        <v/>
      </c>
      <c r="O32" s="34"/>
      <c r="P32" s="34" t="str">
        <f t="shared" si="9"/>
        <v/>
      </c>
      <c r="Q32" s="34" t="str">
        <f t="shared" si="14"/>
        <v/>
      </c>
      <c r="R32" s="34" t="str">
        <f t="shared" si="15"/>
        <v/>
      </c>
      <c r="S32" s="19" t="str">
        <f t="shared" si="16"/>
        <v/>
      </c>
      <c r="T32" s="19"/>
      <c r="U32" s="19" t="str">
        <f t="shared" si="23"/>
        <v/>
      </c>
      <c r="V32" s="19" t="str">
        <f t="shared" si="17"/>
        <v/>
      </c>
      <c r="W32" s="19" t="str">
        <f t="shared" si="18"/>
        <v/>
      </c>
      <c r="X32" s="19" t="str">
        <f t="shared" si="19"/>
        <v/>
      </c>
      <c r="Y32" s="19" t="str">
        <f t="shared" si="24"/>
        <v/>
      </c>
      <c r="Z32" s="27" t="str">
        <f t="shared" si="20"/>
        <v/>
      </c>
      <c r="AA32" s="32"/>
      <c r="AB32" s="36"/>
      <c r="AC32" s="35" t="str">
        <f t="shared" si="3"/>
        <v/>
      </c>
      <c r="AD32" s="35" t="str">
        <f>IF(AA32="","",SUMIFS(商品管理表!$N$8:$N$10000,商品管理表!$C$8:$C$10000,仕入れ管理表!$D32,商品管理表!$Y$8:$Y$10000,"済"))</f>
        <v/>
      </c>
      <c r="AE32" s="35" t="str">
        <f t="shared" si="25"/>
        <v/>
      </c>
      <c r="AF32" s="18"/>
      <c r="AG32" s="18"/>
      <c r="AH32" s="18"/>
      <c r="AI32" s="156" t="str">
        <f t="shared" si="21"/>
        <v/>
      </c>
      <c r="AJ32" s="127"/>
      <c r="AK32" s="128" t="str">
        <f t="shared" si="22"/>
        <v/>
      </c>
      <c r="AL32" s="128"/>
    </row>
    <row r="33" spans="2:38" s="20" customFormat="1" x14ac:dyDescent="0.2">
      <c r="B33" s="14"/>
      <c r="C33" s="150">
        <v>25</v>
      </c>
      <c r="D33" s="151"/>
      <c r="E33" s="21"/>
      <c r="F33" s="24"/>
      <c r="G33" s="3"/>
      <c r="H33" s="3"/>
      <c r="I33" s="26"/>
      <c r="J33" s="26"/>
      <c r="K33" s="33"/>
      <c r="L33" s="34"/>
      <c r="M33" s="34" t="str">
        <f t="shared" si="13"/>
        <v/>
      </c>
      <c r="N33" s="34" t="str">
        <f t="shared" si="8"/>
        <v/>
      </c>
      <c r="O33" s="34"/>
      <c r="P33" s="34" t="str">
        <f t="shared" si="9"/>
        <v/>
      </c>
      <c r="Q33" s="34" t="str">
        <f t="shared" si="14"/>
        <v/>
      </c>
      <c r="R33" s="34" t="str">
        <f t="shared" si="15"/>
        <v/>
      </c>
      <c r="S33" s="19" t="str">
        <f t="shared" si="16"/>
        <v/>
      </c>
      <c r="T33" s="19"/>
      <c r="U33" s="19" t="str">
        <f t="shared" si="23"/>
        <v/>
      </c>
      <c r="V33" s="19" t="str">
        <f t="shared" si="17"/>
        <v/>
      </c>
      <c r="W33" s="19" t="str">
        <f t="shared" si="18"/>
        <v/>
      </c>
      <c r="X33" s="19" t="str">
        <f t="shared" si="19"/>
        <v/>
      </c>
      <c r="Y33" s="19" t="str">
        <f t="shared" si="24"/>
        <v/>
      </c>
      <c r="Z33" s="27" t="str">
        <f t="shared" si="20"/>
        <v/>
      </c>
      <c r="AA33" s="32"/>
      <c r="AB33" s="36"/>
      <c r="AC33" s="35" t="str">
        <f t="shared" si="3"/>
        <v/>
      </c>
      <c r="AD33" s="35" t="str">
        <f>IF(AA33="","",SUMIFS(商品管理表!$N$8:$N$10000,商品管理表!$C$8:$C$10000,仕入れ管理表!$D33,商品管理表!$Y$8:$Y$10000,"済"))</f>
        <v/>
      </c>
      <c r="AE33" s="35" t="str">
        <f t="shared" si="25"/>
        <v/>
      </c>
      <c r="AF33" s="18"/>
      <c r="AG33" s="18"/>
      <c r="AH33" s="18"/>
      <c r="AI33" s="156" t="str">
        <f t="shared" si="21"/>
        <v/>
      </c>
      <c r="AJ33" s="127"/>
      <c r="AK33" s="128" t="str">
        <f t="shared" si="22"/>
        <v/>
      </c>
      <c r="AL33" s="128"/>
    </row>
    <row r="34" spans="2:38" s="20" customFormat="1" x14ac:dyDescent="0.2">
      <c r="B34" s="14"/>
      <c r="C34" s="150">
        <v>26</v>
      </c>
      <c r="D34" s="151"/>
      <c r="E34" s="21"/>
      <c r="F34" s="24"/>
      <c r="G34" s="3"/>
      <c r="H34" s="3"/>
      <c r="I34" s="26"/>
      <c r="J34" s="26"/>
      <c r="K34" s="33"/>
      <c r="L34" s="34"/>
      <c r="M34" s="34" t="str">
        <f t="shared" si="13"/>
        <v/>
      </c>
      <c r="N34" s="34" t="str">
        <f t="shared" si="8"/>
        <v/>
      </c>
      <c r="O34" s="34"/>
      <c r="P34" s="34" t="str">
        <f t="shared" si="9"/>
        <v/>
      </c>
      <c r="Q34" s="34" t="str">
        <f t="shared" si="14"/>
        <v/>
      </c>
      <c r="R34" s="34" t="str">
        <f t="shared" si="15"/>
        <v/>
      </c>
      <c r="S34" s="19" t="str">
        <f t="shared" si="16"/>
        <v/>
      </c>
      <c r="T34" s="19"/>
      <c r="U34" s="19" t="str">
        <f t="shared" si="23"/>
        <v/>
      </c>
      <c r="V34" s="19" t="str">
        <f t="shared" si="17"/>
        <v/>
      </c>
      <c r="W34" s="19" t="str">
        <f t="shared" si="18"/>
        <v/>
      </c>
      <c r="X34" s="19" t="str">
        <f t="shared" si="19"/>
        <v/>
      </c>
      <c r="Y34" s="19" t="str">
        <f t="shared" si="24"/>
        <v/>
      </c>
      <c r="Z34" s="27" t="str">
        <f t="shared" si="20"/>
        <v/>
      </c>
      <c r="AA34" s="32"/>
      <c r="AB34" s="36"/>
      <c r="AC34" s="35" t="str">
        <f t="shared" si="3"/>
        <v/>
      </c>
      <c r="AD34" s="35" t="str">
        <f>IF(AA34="","",SUMIFS(商品管理表!$N$8:$N$10000,商品管理表!$C$8:$C$10000,仕入れ管理表!$D34,商品管理表!$Y$8:$Y$10000,"済"))</f>
        <v/>
      </c>
      <c r="AE34" s="35" t="str">
        <f t="shared" si="25"/>
        <v/>
      </c>
      <c r="AF34" s="18"/>
      <c r="AG34" s="18"/>
      <c r="AH34" s="18"/>
      <c r="AI34" s="156" t="str">
        <f t="shared" si="21"/>
        <v/>
      </c>
      <c r="AJ34" s="127"/>
      <c r="AK34" s="128" t="str">
        <f t="shared" si="22"/>
        <v/>
      </c>
      <c r="AL34" s="128"/>
    </row>
    <row r="35" spans="2:38" s="20" customFormat="1" x14ac:dyDescent="0.2">
      <c r="B35" s="14"/>
      <c r="C35" s="150">
        <v>27</v>
      </c>
      <c r="D35" s="151"/>
      <c r="E35" s="21"/>
      <c r="F35" s="24"/>
      <c r="G35" s="3"/>
      <c r="H35" s="3"/>
      <c r="I35" s="26"/>
      <c r="J35" s="26"/>
      <c r="K35" s="33"/>
      <c r="L35" s="34"/>
      <c r="M35" s="34" t="str">
        <f t="shared" si="13"/>
        <v/>
      </c>
      <c r="N35" s="34" t="str">
        <f t="shared" si="8"/>
        <v/>
      </c>
      <c r="O35" s="34"/>
      <c r="P35" s="34" t="str">
        <f t="shared" si="9"/>
        <v/>
      </c>
      <c r="Q35" s="34" t="str">
        <f t="shared" si="14"/>
        <v/>
      </c>
      <c r="R35" s="34" t="str">
        <f t="shared" si="15"/>
        <v/>
      </c>
      <c r="S35" s="19" t="str">
        <f t="shared" si="16"/>
        <v/>
      </c>
      <c r="T35" s="19"/>
      <c r="U35" s="19" t="str">
        <f t="shared" si="23"/>
        <v/>
      </c>
      <c r="V35" s="19" t="str">
        <f t="shared" si="17"/>
        <v/>
      </c>
      <c r="W35" s="19" t="str">
        <f t="shared" si="18"/>
        <v/>
      </c>
      <c r="X35" s="19" t="str">
        <f t="shared" si="19"/>
        <v/>
      </c>
      <c r="Y35" s="19" t="str">
        <f t="shared" si="24"/>
        <v/>
      </c>
      <c r="Z35" s="27" t="str">
        <f t="shared" si="20"/>
        <v/>
      </c>
      <c r="AA35" s="32"/>
      <c r="AB35" s="36"/>
      <c r="AC35" s="35" t="str">
        <f t="shared" si="3"/>
        <v/>
      </c>
      <c r="AD35" s="35" t="str">
        <f>IF(AA35="","",SUMIFS(商品管理表!$N$8:$N$10000,商品管理表!$C$8:$C$10000,仕入れ管理表!$D35,商品管理表!$Y$8:$Y$10000,"済"))</f>
        <v/>
      </c>
      <c r="AE35" s="35" t="str">
        <f t="shared" si="25"/>
        <v/>
      </c>
      <c r="AF35" s="18"/>
      <c r="AG35" s="18"/>
      <c r="AH35" s="18"/>
      <c r="AI35" s="156" t="str">
        <f t="shared" si="21"/>
        <v/>
      </c>
      <c r="AJ35" s="127"/>
      <c r="AK35" s="128" t="str">
        <f t="shared" si="22"/>
        <v/>
      </c>
      <c r="AL35" s="128"/>
    </row>
    <row r="36" spans="2:38" s="20" customFormat="1" x14ac:dyDescent="0.2">
      <c r="B36" s="14"/>
      <c r="C36" s="150">
        <v>28</v>
      </c>
      <c r="D36" s="151"/>
      <c r="E36" s="21"/>
      <c r="F36" s="24"/>
      <c r="G36" s="3"/>
      <c r="H36" s="3"/>
      <c r="I36" s="26"/>
      <c r="J36" s="26"/>
      <c r="K36" s="33"/>
      <c r="L36" s="34"/>
      <c r="M36" s="34" t="str">
        <f t="shared" si="13"/>
        <v/>
      </c>
      <c r="N36" s="34" t="str">
        <f t="shared" si="8"/>
        <v/>
      </c>
      <c r="O36" s="34"/>
      <c r="P36" s="34" t="str">
        <f t="shared" si="9"/>
        <v/>
      </c>
      <c r="Q36" s="34" t="str">
        <f t="shared" si="14"/>
        <v/>
      </c>
      <c r="R36" s="34" t="str">
        <f t="shared" si="15"/>
        <v/>
      </c>
      <c r="S36" s="19" t="str">
        <f t="shared" si="16"/>
        <v/>
      </c>
      <c r="T36" s="19"/>
      <c r="U36" s="19" t="str">
        <f t="shared" si="23"/>
        <v/>
      </c>
      <c r="V36" s="19" t="str">
        <f t="shared" si="17"/>
        <v/>
      </c>
      <c r="W36" s="19" t="str">
        <f t="shared" si="18"/>
        <v/>
      </c>
      <c r="X36" s="19" t="str">
        <f t="shared" si="19"/>
        <v/>
      </c>
      <c r="Y36" s="19" t="str">
        <f t="shared" si="24"/>
        <v/>
      </c>
      <c r="Z36" s="27" t="str">
        <f t="shared" si="20"/>
        <v/>
      </c>
      <c r="AA36" s="32"/>
      <c r="AB36" s="36"/>
      <c r="AC36" s="35" t="str">
        <f t="shared" si="3"/>
        <v/>
      </c>
      <c r="AD36" s="35" t="str">
        <f>IF(AA36="","",SUMIFS(商品管理表!$N$8:$N$10000,商品管理表!$C$8:$C$10000,仕入れ管理表!$D36,商品管理表!$Y$8:$Y$10000,"済"))</f>
        <v/>
      </c>
      <c r="AE36" s="35" t="str">
        <f t="shared" si="25"/>
        <v/>
      </c>
      <c r="AF36" s="18"/>
      <c r="AG36" s="18"/>
      <c r="AH36" s="18"/>
      <c r="AI36" s="156" t="str">
        <f t="shared" si="21"/>
        <v/>
      </c>
      <c r="AJ36" s="127"/>
      <c r="AK36" s="128" t="str">
        <f t="shared" si="22"/>
        <v/>
      </c>
      <c r="AL36" s="128"/>
    </row>
    <row r="37" spans="2:38" s="20" customFormat="1" x14ac:dyDescent="0.2">
      <c r="B37" s="14"/>
      <c r="C37" s="150">
        <v>29</v>
      </c>
      <c r="D37" s="151"/>
      <c r="E37" s="21"/>
      <c r="F37" s="24"/>
      <c r="G37" s="3"/>
      <c r="H37" s="3"/>
      <c r="I37" s="26"/>
      <c r="J37" s="26"/>
      <c r="K37" s="33"/>
      <c r="L37" s="34"/>
      <c r="M37" s="34" t="str">
        <f t="shared" si="13"/>
        <v/>
      </c>
      <c r="N37" s="34" t="str">
        <f t="shared" si="8"/>
        <v/>
      </c>
      <c r="O37" s="34"/>
      <c r="P37" s="34" t="str">
        <f t="shared" si="9"/>
        <v/>
      </c>
      <c r="Q37" s="34" t="str">
        <f t="shared" si="14"/>
        <v/>
      </c>
      <c r="R37" s="34" t="str">
        <f t="shared" si="15"/>
        <v/>
      </c>
      <c r="S37" s="19" t="str">
        <f t="shared" si="16"/>
        <v/>
      </c>
      <c r="T37" s="19"/>
      <c r="U37" s="19" t="str">
        <f t="shared" si="23"/>
        <v/>
      </c>
      <c r="V37" s="19" t="str">
        <f t="shared" si="17"/>
        <v/>
      </c>
      <c r="W37" s="19" t="str">
        <f t="shared" si="18"/>
        <v/>
      </c>
      <c r="X37" s="19" t="str">
        <f t="shared" si="19"/>
        <v/>
      </c>
      <c r="Y37" s="19" t="str">
        <f t="shared" si="24"/>
        <v/>
      </c>
      <c r="Z37" s="27" t="str">
        <f t="shared" si="20"/>
        <v/>
      </c>
      <c r="AA37" s="32"/>
      <c r="AB37" s="36"/>
      <c r="AC37" s="35" t="str">
        <f t="shared" si="3"/>
        <v/>
      </c>
      <c r="AD37" s="35" t="str">
        <f>IF(AA37="","",SUMIFS(商品管理表!$N$8:$N$10000,商品管理表!$C$8:$C$10000,仕入れ管理表!$D37,商品管理表!$Y$8:$Y$10000,"済"))</f>
        <v/>
      </c>
      <c r="AE37" s="35" t="str">
        <f t="shared" si="25"/>
        <v/>
      </c>
      <c r="AF37" s="18"/>
      <c r="AG37" s="18"/>
      <c r="AH37" s="18"/>
      <c r="AI37" s="156" t="str">
        <f t="shared" si="21"/>
        <v/>
      </c>
      <c r="AJ37" s="127"/>
      <c r="AK37" s="128" t="str">
        <f t="shared" si="22"/>
        <v/>
      </c>
      <c r="AL37" s="128"/>
    </row>
    <row r="38" spans="2:38" s="20" customFormat="1" x14ac:dyDescent="0.2">
      <c r="B38" s="14"/>
      <c r="C38" s="150">
        <v>30</v>
      </c>
      <c r="D38" s="151"/>
      <c r="E38" s="21"/>
      <c r="F38" s="24"/>
      <c r="G38" s="3"/>
      <c r="H38" s="3"/>
      <c r="I38" s="26"/>
      <c r="J38" s="26"/>
      <c r="K38" s="33"/>
      <c r="L38" s="34"/>
      <c r="M38" s="34" t="str">
        <f t="shared" si="13"/>
        <v/>
      </c>
      <c r="N38" s="34" t="str">
        <f t="shared" si="8"/>
        <v/>
      </c>
      <c r="O38" s="34"/>
      <c r="P38" s="34" t="str">
        <f t="shared" si="9"/>
        <v/>
      </c>
      <c r="Q38" s="34" t="str">
        <f t="shared" si="14"/>
        <v/>
      </c>
      <c r="R38" s="34" t="str">
        <f t="shared" si="15"/>
        <v/>
      </c>
      <c r="S38" s="19" t="str">
        <f t="shared" si="16"/>
        <v/>
      </c>
      <c r="T38" s="19"/>
      <c r="U38" s="19" t="str">
        <f t="shared" si="23"/>
        <v/>
      </c>
      <c r="V38" s="19" t="str">
        <f t="shared" si="17"/>
        <v/>
      </c>
      <c r="W38" s="19" t="str">
        <f t="shared" si="18"/>
        <v/>
      </c>
      <c r="X38" s="19" t="str">
        <f t="shared" si="19"/>
        <v/>
      </c>
      <c r="Y38" s="19" t="str">
        <f t="shared" si="24"/>
        <v/>
      </c>
      <c r="Z38" s="27" t="str">
        <f t="shared" si="20"/>
        <v/>
      </c>
      <c r="AA38" s="32"/>
      <c r="AB38" s="36"/>
      <c r="AC38" s="35" t="str">
        <f t="shared" si="3"/>
        <v/>
      </c>
      <c r="AD38" s="35" t="str">
        <f>IF(AA38="","",SUMIFS(商品管理表!$N$8:$N$10000,商品管理表!$C$8:$C$10000,仕入れ管理表!$D38,商品管理表!$Y$8:$Y$10000,"済"))</f>
        <v/>
      </c>
      <c r="AE38" s="35" t="str">
        <f t="shared" si="25"/>
        <v/>
      </c>
      <c r="AF38" s="18"/>
      <c r="AG38" s="18"/>
      <c r="AH38" s="18"/>
      <c r="AI38" s="156" t="str">
        <f t="shared" si="21"/>
        <v/>
      </c>
      <c r="AJ38" s="127"/>
      <c r="AK38" s="128" t="str">
        <f t="shared" si="22"/>
        <v/>
      </c>
      <c r="AL38" s="128"/>
    </row>
    <row r="39" spans="2:38" s="20" customFormat="1" x14ac:dyDescent="0.2">
      <c r="B39" s="14"/>
      <c r="C39" s="150">
        <v>31</v>
      </c>
      <c r="D39" s="151"/>
      <c r="E39" s="21"/>
      <c r="F39" s="24"/>
      <c r="G39" s="3"/>
      <c r="H39" s="3"/>
      <c r="I39" s="26"/>
      <c r="J39" s="26"/>
      <c r="K39" s="33"/>
      <c r="L39" s="34"/>
      <c r="M39" s="34" t="str">
        <f t="shared" si="13"/>
        <v/>
      </c>
      <c r="N39" s="34" t="str">
        <f t="shared" si="8"/>
        <v/>
      </c>
      <c r="O39" s="34"/>
      <c r="P39" s="34" t="str">
        <f t="shared" si="9"/>
        <v/>
      </c>
      <c r="Q39" s="34" t="str">
        <f t="shared" si="14"/>
        <v/>
      </c>
      <c r="R39" s="34" t="str">
        <f t="shared" si="15"/>
        <v/>
      </c>
      <c r="S39" s="19" t="str">
        <f t="shared" si="16"/>
        <v/>
      </c>
      <c r="T39" s="19"/>
      <c r="U39" s="19" t="str">
        <f t="shared" si="23"/>
        <v/>
      </c>
      <c r="V39" s="19" t="str">
        <f t="shared" si="17"/>
        <v/>
      </c>
      <c r="W39" s="19" t="str">
        <f t="shared" si="18"/>
        <v/>
      </c>
      <c r="X39" s="19" t="str">
        <f t="shared" si="19"/>
        <v/>
      </c>
      <c r="Y39" s="19" t="str">
        <f t="shared" si="24"/>
        <v/>
      </c>
      <c r="Z39" s="27" t="str">
        <f t="shared" si="20"/>
        <v/>
      </c>
      <c r="AA39" s="32"/>
      <c r="AB39" s="36"/>
      <c r="AC39" s="35" t="str">
        <f t="shared" si="3"/>
        <v/>
      </c>
      <c r="AD39" s="35" t="str">
        <f>IF(AA39="","",SUMIFS(商品管理表!$N$8:$N$10000,商品管理表!$C$8:$C$10000,仕入れ管理表!$D39,商品管理表!$Y$8:$Y$10000,"済"))</f>
        <v/>
      </c>
      <c r="AE39" s="35" t="str">
        <f t="shared" si="25"/>
        <v/>
      </c>
      <c r="AF39" s="18"/>
      <c r="AG39" s="18"/>
      <c r="AH39" s="18"/>
      <c r="AI39" s="156" t="str">
        <f t="shared" si="21"/>
        <v/>
      </c>
      <c r="AJ39" s="127"/>
      <c r="AK39" s="128" t="str">
        <f t="shared" si="22"/>
        <v/>
      </c>
      <c r="AL39" s="128"/>
    </row>
    <row r="40" spans="2:38" s="20" customFormat="1" x14ac:dyDescent="0.2">
      <c r="B40" s="14"/>
      <c r="C40" s="150">
        <v>32</v>
      </c>
      <c r="D40" s="151"/>
      <c r="E40" s="21"/>
      <c r="F40" s="24"/>
      <c r="G40" s="3"/>
      <c r="H40" s="3"/>
      <c r="I40" s="26"/>
      <c r="J40" s="26"/>
      <c r="K40" s="33"/>
      <c r="L40" s="34"/>
      <c r="M40" s="34" t="str">
        <f t="shared" si="13"/>
        <v/>
      </c>
      <c r="N40" s="34" t="str">
        <f t="shared" si="8"/>
        <v/>
      </c>
      <c r="O40" s="34"/>
      <c r="P40" s="34" t="str">
        <f t="shared" si="9"/>
        <v/>
      </c>
      <c r="Q40" s="34" t="str">
        <f t="shared" si="14"/>
        <v/>
      </c>
      <c r="R40" s="34" t="str">
        <f t="shared" si="15"/>
        <v/>
      </c>
      <c r="S40" s="19" t="str">
        <f t="shared" si="16"/>
        <v/>
      </c>
      <c r="T40" s="19"/>
      <c r="U40" s="19" t="str">
        <f t="shared" si="23"/>
        <v/>
      </c>
      <c r="V40" s="19" t="str">
        <f t="shared" si="17"/>
        <v/>
      </c>
      <c r="W40" s="19" t="str">
        <f t="shared" si="18"/>
        <v/>
      </c>
      <c r="X40" s="19" t="str">
        <f t="shared" si="19"/>
        <v/>
      </c>
      <c r="Y40" s="19" t="str">
        <f t="shared" si="24"/>
        <v/>
      </c>
      <c r="Z40" s="27" t="str">
        <f t="shared" si="20"/>
        <v/>
      </c>
      <c r="AA40" s="32"/>
      <c r="AB40" s="36"/>
      <c r="AC40" s="35" t="str">
        <f t="shared" si="3"/>
        <v/>
      </c>
      <c r="AD40" s="35" t="str">
        <f>IF(AA40="","",SUMIFS(商品管理表!$N$8:$N$10000,商品管理表!$C$8:$C$10000,仕入れ管理表!$D40,商品管理表!$Y$8:$Y$10000,"済"))</f>
        <v/>
      </c>
      <c r="AE40" s="35" t="str">
        <f t="shared" si="25"/>
        <v/>
      </c>
      <c r="AF40" s="18"/>
      <c r="AG40" s="18"/>
      <c r="AH40" s="18"/>
      <c r="AI40" s="156" t="str">
        <f t="shared" si="21"/>
        <v/>
      </c>
      <c r="AJ40" s="127"/>
      <c r="AK40" s="128" t="str">
        <f t="shared" si="22"/>
        <v/>
      </c>
      <c r="AL40" s="128"/>
    </row>
    <row r="41" spans="2:38" s="20" customFormat="1" x14ac:dyDescent="0.2">
      <c r="B41" s="14"/>
      <c r="C41" s="150">
        <v>33</v>
      </c>
      <c r="D41" s="151"/>
      <c r="E41" s="21"/>
      <c r="F41" s="24"/>
      <c r="G41" s="3"/>
      <c r="H41" s="3"/>
      <c r="I41" s="26"/>
      <c r="J41" s="26"/>
      <c r="K41" s="33"/>
      <c r="L41" s="34"/>
      <c r="M41" s="34" t="str">
        <f t="shared" si="13"/>
        <v/>
      </c>
      <c r="N41" s="34" t="str">
        <f t="shared" si="8"/>
        <v/>
      </c>
      <c r="O41" s="34"/>
      <c r="P41" s="34" t="str">
        <f t="shared" si="9"/>
        <v/>
      </c>
      <c r="Q41" s="34" t="str">
        <f t="shared" si="14"/>
        <v/>
      </c>
      <c r="R41" s="34" t="str">
        <f t="shared" si="15"/>
        <v/>
      </c>
      <c r="S41" s="19" t="str">
        <f t="shared" si="16"/>
        <v/>
      </c>
      <c r="T41" s="19"/>
      <c r="U41" s="19" t="str">
        <f t="shared" si="23"/>
        <v/>
      </c>
      <c r="V41" s="19" t="str">
        <f t="shared" si="17"/>
        <v/>
      </c>
      <c r="W41" s="19" t="str">
        <f t="shared" si="18"/>
        <v/>
      </c>
      <c r="X41" s="19" t="str">
        <f t="shared" si="19"/>
        <v/>
      </c>
      <c r="Y41" s="19" t="str">
        <f t="shared" si="24"/>
        <v/>
      </c>
      <c r="Z41" s="27" t="str">
        <f t="shared" si="20"/>
        <v/>
      </c>
      <c r="AA41" s="32"/>
      <c r="AB41" s="36"/>
      <c r="AC41" s="35" t="str">
        <f t="shared" si="3"/>
        <v/>
      </c>
      <c r="AD41" s="35" t="str">
        <f>IF(AA41="","",SUMIFS(商品管理表!$N$8:$N$10000,商品管理表!$C$8:$C$10000,仕入れ管理表!$D41,商品管理表!$Y$8:$Y$10000,"済"))</f>
        <v/>
      </c>
      <c r="AE41" s="35" t="str">
        <f t="shared" si="25"/>
        <v/>
      </c>
      <c r="AF41" s="18"/>
      <c r="AG41" s="18"/>
      <c r="AH41" s="18"/>
      <c r="AI41" s="156" t="str">
        <f t="shared" si="21"/>
        <v/>
      </c>
      <c r="AJ41" s="127"/>
      <c r="AK41" s="128" t="str">
        <f t="shared" si="22"/>
        <v/>
      </c>
      <c r="AL41" s="128"/>
    </row>
    <row r="42" spans="2:38" s="20" customFormat="1" x14ac:dyDescent="0.2">
      <c r="B42" s="14"/>
      <c r="C42" s="150">
        <v>34</v>
      </c>
      <c r="D42" s="151"/>
      <c r="E42" s="21"/>
      <c r="F42" s="24"/>
      <c r="G42" s="3"/>
      <c r="H42" s="3"/>
      <c r="I42" s="26"/>
      <c r="J42" s="26"/>
      <c r="K42" s="33"/>
      <c r="L42" s="34"/>
      <c r="M42" s="34" t="str">
        <f t="shared" si="13"/>
        <v/>
      </c>
      <c r="N42" s="34" t="str">
        <f t="shared" si="8"/>
        <v/>
      </c>
      <c r="O42" s="34"/>
      <c r="P42" s="34" t="str">
        <f t="shared" si="9"/>
        <v/>
      </c>
      <c r="Q42" s="34" t="str">
        <f t="shared" si="14"/>
        <v/>
      </c>
      <c r="R42" s="34" t="str">
        <f t="shared" si="15"/>
        <v/>
      </c>
      <c r="S42" s="19" t="str">
        <f t="shared" si="16"/>
        <v/>
      </c>
      <c r="T42" s="19"/>
      <c r="U42" s="19" t="str">
        <f t="shared" si="23"/>
        <v/>
      </c>
      <c r="V42" s="19" t="str">
        <f t="shared" si="17"/>
        <v/>
      </c>
      <c r="W42" s="19" t="str">
        <f t="shared" si="18"/>
        <v/>
      </c>
      <c r="X42" s="19" t="str">
        <f t="shared" si="19"/>
        <v/>
      </c>
      <c r="Y42" s="19" t="str">
        <f t="shared" si="24"/>
        <v/>
      </c>
      <c r="Z42" s="27" t="str">
        <f t="shared" si="20"/>
        <v/>
      </c>
      <c r="AA42" s="32"/>
      <c r="AB42" s="36"/>
      <c r="AC42" s="35" t="str">
        <f t="shared" si="3"/>
        <v/>
      </c>
      <c r="AD42" s="35" t="str">
        <f>IF(AA42="","",SUMIFS(商品管理表!$N$8:$N$10000,商品管理表!$C$8:$C$10000,仕入れ管理表!$D42,商品管理表!$Y$8:$Y$10000,"済"))</f>
        <v/>
      </c>
      <c r="AE42" s="35" t="str">
        <f t="shared" si="25"/>
        <v/>
      </c>
      <c r="AF42" s="18"/>
      <c r="AG42" s="18"/>
      <c r="AH42" s="18"/>
      <c r="AI42" s="156" t="str">
        <f t="shared" si="21"/>
        <v/>
      </c>
      <c r="AJ42" s="127"/>
      <c r="AK42" s="128" t="str">
        <f t="shared" si="22"/>
        <v/>
      </c>
      <c r="AL42" s="128"/>
    </row>
    <row r="43" spans="2:38" s="20" customFormat="1" x14ac:dyDescent="0.2">
      <c r="B43" s="14"/>
      <c r="C43" s="150">
        <v>35</v>
      </c>
      <c r="D43" s="151"/>
      <c r="E43" s="21"/>
      <c r="F43" s="24"/>
      <c r="G43" s="3"/>
      <c r="H43" s="3"/>
      <c r="I43" s="26"/>
      <c r="J43" s="26"/>
      <c r="K43" s="33"/>
      <c r="L43" s="34"/>
      <c r="M43" s="34" t="str">
        <f t="shared" si="13"/>
        <v/>
      </c>
      <c r="N43" s="34" t="str">
        <f t="shared" si="8"/>
        <v/>
      </c>
      <c r="O43" s="34"/>
      <c r="P43" s="34" t="str">
        <f t="shared" si="9"/>
        <v/>
      </c>
      <c r="Q43" s="34" t="str">
        <f t="shared" si="14"/>
        <v/>
      </c>
      <c r="R43" s="34" t="str">
        <f t="shared" si="15"/>
        <v/>
      </c>
      <c r="S43" s="19" t="str">
        <f t="shared" si="16"/>
        <v/>
      </c>
      <c r="T43" s="19"/>
      <c r="U43" s="19" t="str">
        <f t="shared" si="23"/>
        <v/>
      </c>
      <c r="V43" s="19" t="str">
        <f t="shared" si="17"/>
        <v/>
      </c>
      <c r="W43" s="19" t="str">
        <f t="shared" si="18"/>
        <v/>
      </c>
      <c r="X43" s="19" t="str">
        <f t="shared" si="19"/>
        <v/>
      </c>
      <c r="Y43" s="19" t="str">
        <f t="shared" si="24"/>
        <v/>
      </c>
      <c r="Z43" s="27" t="str">
        <f t="shared" si="20"/>
        <v/>
      </c>
      <c r="AA43" s="32"/>
      <c r="AB43" s="36"/>
      <c r="AC43" s="35" t="str">
        <f t="shared" si="3"/>
        <v/>
      </c>
      <c r="AD43" s="35" t="str">
        <f>IF(AA43="","",SUMIFS(商品管理表!$N$8:$N$10000,商品管理表!$C$8:$C$10000,仕入れ管理表!$D43,商品管理表!$Y$8:$Y$10000,"済"))</f>
        <v/>
      </c>
      <c r="AE43" s="35" t="str">
        <f t="shared" si="25"/>
        <v/>
      </c>
      <c r="AF43" s="18"/>
      <c r="AG43" s="18"/>
      <c r="AH43" s="18"/>
      <c r="AI43" s="156" t="str">
        <f t="shared" si="21"/>
        <v/>
      </c>
      <c r="AJ43" s="127"/>
      <c r="AK43" s="128" t="str">
        <f t="shared" si="22"/>
        <v/>
      </c>
      <c r="AL43" s="128"/>
    </row>
    <row r="44" spans="2:38" s="20" customFormat="1" x14ac:dyDescent="0.2">
      <c r="B44" s="14"/>
      <c r="C44" s="150">
        <v>36</v>
      </c>
      <c r="D44" s="151"/>
      <c r="E44" s="21"/>
      <c r="F44" s="24"/>
      <c r="G44" s="3"/>
      <c r="H44" s="3"/>
      <c r="I44" s="26"/>
      <c r="J44" s="26"/>
      <c r="K44" s="33"/>
      <c r="L44" s="34"/>
      <c r="M44" s="34" t="str">
        <f t="shared" si="13"/>
        <v/>
      </c>
      <c r="N44" s="34" t="str">
        <f t="shared" si="8"/>
        <v/>
      </c>
      <c r="O44" s="34"/>
      <c r="P44" s="34" t="str">
        <f t="shared" si="9"/>
        <v/>
      </c>
      <c r="Q44" s="34" t="str">
        <f t="shared" si="14"/>
        <v/>
      </c>
      <c r="R44" s="34" t="str">
        <f t="shared" si="15"/>
        <v/>
      </c>
      <c r="S44" s="19" t="str">
        <f t="shared" si="16"/>
        <v/>
      </c>
      <c r="T44" s="19"/>
      <c r="U44" s="19" t="str">
        <f t="shared" si="23"/>
        <v/>
      </c>
      <c r="V44" s="19" t="str">
        <f t="shared" si="17"/>
        <v/>
      </c>
      <c r="W44" s="19" t="str">
        <f t="shared" si="18"/>
        <v/>
      </c>
      <c r="X44" s="19" t="str">
        <f t="shared" si="19"/>
        <v/>
      </c>
      <c r="Y44" s="19" t="str">
        <f t="shared" si="24"/>
        <v/>
      </c>
      <c r="Z44" s="27" t="str">
        <f t="shared" si="20"/>
        <v/>
      </c>
      <c r="AA44" s="32"/>
      <c r="AB44" s="36"/>
      <c r="AC44" s="35" t="str">
        <f t="shared" si="3"/>
        <v/>
      </c>
      <c r="AD44" s="35" t="str">
        <f>IF(AA44="","",SUMIFS(商品管理表!$N$8:$N$10000,商品管理表!$C$8:$C$10000,仕入れ管理表!$D44,商品管理表!$Y$8:$Y$10000,"済"))</f>
        <v/>
      </c>
      <c r="AE44" s="35" t="str">
        <f t="shared" si="25"/>
        <v/>
      </c>
      <c r="AF44" s="18"/>
      <c r="AG44" s="18"/>
      <c r="AH44" s="18"/>
      <c r="AI44" s="156" t="str">
        <f t="shared" si="21"/>
        <v/>
      </c>
      <c r="AJ44" s="127"/>
      <c r="AK44" s="128" t="str">
        <f t="shared" si="22"/>
        <v/>
      </c>
      <c r="AL44" s="128"/>
    </row>
    <row r="45" spans="2:38" s="20" customFormat="1" x14ac:dyDescent="0.2">
      <c r="B45" s="14"/>
      <c r="C45" s="150">
        <v>37</v>
      </c>
      <c r="D45" s="151"/>
      <c r="E45" s="21"/>
      <c r="F45" s="24"/>
      <c r="G45" s="3"/>
      <c r="H45" s="3"/>
      <c r="I45" s="26"/>
      <c r="J45" s="26"/>
      <c r="K45" s="33"/>
      <c r="L45" s="34"/>
      <c r="M45" s="34" t="str">
        <f t="shared" si="13"/>
        <v/>
      </c>
      <c r="N45" s="34" t="str">
        <f t="shared" si="8"/>
        <v/>
      </c>
      <c r="O45" s="34"/>
      <c r="P45" s="34" t="str">
        <f t="shared" si="9"/>
        <v/>
      </c>
      <c r="Q45" s="34" t="str">
        <f t="shared" si="14"/>
        <v/>
      </c>
      <c r="R45" s="34" t="str">
        <f t="shared" si="15"/>
        <v/>
      </c>
      <c r="S45" s="19" t="str">
        <f t="shared" si="16"/>
        <v/>
      </c>
      <c r="T45" s="19"/>
      <c r="U45" s="19" t="str">
        <f t="shared" si="23"/>
        <v/>
      </c>
      <c r="V45" s="19" t="str">
        <f t="shared" si="17"/>
        <v/>
      </c>
      <c r="W45" s="19" t="str">
        <f t="shared" si="18"/>
        <v/>
      </c>
      <c r="X45" s="19" t="str">
        <f t="shared" si="19"/>
        <v/>
      </c>
      <c r="Y45" s="19" t="str">
        <f t="shared" si="24"/>
        <v/>
      </c>
      <c r="Z45" s="27" t="str">
        <f t="shared" si="20"/>
        <v/>
      </c>
      <c r="AA45" s="32"/>
      <c r="AB45" s="36"/>
      <c r="AC45" s="35" t="str">
        <f t="shared" si="3"/>
        <v/>
      </c>
      <c r="AD45" s="35" t="str">
        <f>IF(AA45="","",SUMIFS(商品管理表!$N$8:$N$10000,商品管理表!$C$8:$C$10000,仕入れ管理表!$D45,商品管理表!$Y$8:$Y$10000,"済"))</f>
        <v/>
      </c>
      <c r="AE45" s="35" t="str">
        <f t="shared" si="25"/>
        <v/>
      </c>
      <c r="AF45" s="18"/>
      <c r="AG45" s="18"/>
      <c r="AH45" s="18"/>
      <c r="AI45" s="156" t="str">
        <f t="shared" si="21"/>
        <v/>
      </c>
      <c r="AJ45" s="127"/>
      <c r="AK45" s="128" t="str">
        <f t="shared" si="22"/>
        <v/>
      </c>
      <c r="AL45" s="128"/>
    </row>
    <row r="46" spans="2:38" x14ac:dyDescent="0.2">
      <c r="C46" s="150">
        <v>38</v>
      </c>
      <c r="D46" s="151"/>
      <c r="E46" s="21"/>
      <c r="F46" s="24"/>
      <c r="G46" s="3"/>
      <c r="H46" s="3"/>
      <c r="I46" s="26"/>
      <c r="J46" s="26"/>
      <c r="K46" s="33"/>
      <c r="L46" s="34"/>
      <c r="M46" s="34" t="str">
        <f t="shared" si="13"/>
        <v/>
      </c>
      <c r="N46" s="34" t="str">
        <f t="shared" si="8"/>
        <v/>
      </c>
      <c r="O46" s="34"/>
      <c r="P46" s="34" t="str">
        <f t="shared" si="9"/>
        <v/>
      </c>
      <c r="Q46" s="34" t="str">
        <f t="shared" si="14"/>
        <v/>
      </c>
      <c r="R46" s="34" t="str">
        <f t="shared" si="15"/>
        <v/>
      </c>
      <c r="S46" s="19" t="str">
        <f t="shared" si="16"/>
        <v/>
      </c>
      <c r="T46" s="19"/>
      <c r="U46" s="19" t="str">
        <f t="shared" si="23"/>
        <v/>
      </c>
      <c r="V46" s="19" t="str">
        <f t="shared" si="17"/>
        <v/>
      </c>
      <c r="W46" s="19" t="str">
        <f t="shared" si="18"/>
        <v/>
      </c>
      <c r="X46" s="19" t="str">
        <f t="shared" si="19"/>
        <v/>
      </c>
      <c r="Y46" s="19" t="str">
        <f t="shared" si="24"/>
        <v/>
      </c>
      <c r="Z46" s="27" t="str">
        <f t="shared" si="20"/>
        <v/>
      </c>
      <c r="AA46" s="32"/>
      <c r="AB46" s="36"/>
      <c r="AC46" s="35" t="str">
        <f t="shared" si="3"/>
        <v/>
      </c>
      <c r="AD46" s="35" t="str">
        <f>IF(AA46="","",SUMIFS(商品管理表!$N$8:$N$10000,商品管理表!$C$8:$C$10000,仕入れ管理表!$D46,商品管理表!$Y$8:$Y$10000,"済"))</f>
        <v/>
      </c>
      <c r="AE46" s="35" t="str">
        <f t="shared" si="25"/>
        <v/>
      </c>
      <c r="AF46" s="18"/>
      <c r="AG46" s="18"/>
      <c r="AH46" s="18"/>
      <c r="AI46" s="156" t="str">
        <f t="shared" si="21"/>
        <v/>
      </c>
      <c r="AJ46" s="127"/>
      <c r="AK46" s="128" t="str">
        <f t="shared" si="22"/>
        <v/>
      </c>
      <c r="AL46" s="128"/>
    </row>
    <row r="47" spans="2:38" x14ac:dyDescent="0.2">
      <c r="C47" s="150">
        <v>39</v>
      </c>
      <c r="D47" s="151"/>
      <c r="E47" s="21"/>
      <c r="F47" s="24"/>
      <c r="G47" s="3"/>
      <c r="H47" s="3"/>
      <c r="I47" s="26"/>
      <c r="J47" s="26"/>
      <c r="K47" s="33"/>
      <c r="L47" s="34"/>
      <c r="M47" s="34" t="str">
        <f t="shared" si="13"/>
        <v/>
      </c>
      <c r="N47" s="34" t="str">
        <f t="shared" si="8"/>
        <v/>
      </c>
      <c r="O47" s="34"/>
      <c r="P47" s="34" t="str">
        <f t="shared" si="9"/>
        <v/>
      </c>
      <c r="Q47" s="34" t="str">
        <f t="shared" si="14"/>
        <v/>
      </c>
      <c r="R47" s="34" t="str">
        <f t="shared" si="15"/>
        <v/>
      </c>
      <c r="S47" s="19" t="str">
        <f t="shared" si="16"/>
        <v/>
      </c>
      <c r="T47" s="19"/>
      <c r="U47" s="19" t="str">
        <f t="shared" si="23"/>
        <v/>
      </c>
      <c r="V47" s="19" t="str">
        <f t="shared" si="17"/>
        <v/>
      </c>
      <c r="W47" s="19" t="str">
        <f t="shared" si="18"/>
        <v/>
      </c>
      <c r="X47" s="19" t="str">
        <f t="shared" si="19"/>
        <v/>
      </c>
      <c r="Y47" s="19" t="str">
        <f t="shared" si="24"/>
        <v/>
      </c>
      <c r="Z47" s="27" t="str">
        <f t="shared" si="20"/>
        <v/>
      </c>
      <c r="AA47" s="32"/>
      <c r="AB47" s="36"/>
      <c r="AC47" s="35" t="str">
        <f t="shared" si="3"/>
        <v/>
      </c>
      <c r="AD47" s="35" t="str">
        <f>IF(AA47="","",SUMIFS(商品管理表!$N$8:$N$10000,商品管理表!$C$8:$C$10000,仕入れ管理表!$D47,商品管理表!$Y$8:$Y$10000,"済"))</f>
        <v/>
      </c>
      <c r="AE47" s="35" t="str">
        <f t="shared" si="25"/>
        <v/>
      </c>
      <c r="AF47" s="18"/>
      <c r="AG47" s="18"/>
      <c r="AH47" s="18"/>
      <c r="AI47" s="156" t="str">
        <f t="shared" si="21"/>
        <v/>
      </c>
      <c r="AJ47" s="127"/>
      <c r="AK47" s="128" t="str">
        <f t="shared" si="22"/>
        <v/>
      </c>
      <c r="AL47" s="128"/>
    </row>
    <row r="48" spans="2:38" x14ac:dyDescent="0.2">
      <c r="C48" s="150">
        <v>40</v>
      </c>
      <c r="D48" s="151"/>
      <c r="E48" s="21"/>
      <c r="F48" s="24"/>
      <c r="G48" s="3"/>
      <c r="H48" s="3"/>
      <c r="I48" s="26"/>
      <c r="J48" s="26"/>
      <c r="K48" s="33"/>
      <c r="L48" s="34"/>
      <c r="M48" s="34" t="str">
        <f t="shared" si="13"/>
        <v/>
      </c>
      <c r="N48" s="34" t="str">
        <f t="shared" si="8"/>
        <v/>
      </c>
      <c r="O48" s="34"/>
      <c r="P48" s="34" t="str">
        <f t="shared" si="9"/>
        <v/>
      </c>
      <c r="Q48" s="34" t="str">
        <f t="shared" si="14"/>
        <v/>
      </c>
      <c r="R48" s="34" t="str">
        <f t="shared" si="15"/>
        <v/>
      </c>
      <c r="S48" s="19" t="str">
        <f t="shared" si="16"/>
        <v/>
      </c>
      <c r="T48" s="19"/>
      <c r="U48" s="19" t="str">
        <f t="shared" si="23"/>
        <v/>
      </c>
      <c r="V48" s="19" t="str">
        <f t="shared" si="17"/>
        <v/>
      </c>
      <c r="W48" s="19" t="str">
        <f t="shared" si="18"/>
        <v/>
      </c>
      <c r="X48" s="19" t="str">
        <f t="shared" si="19"/>
        <v/>
      </c>
      <c r="Y48" s="19" t="str">
        <f t="shared" si="24"/>
        <v/>
      </c>
      <c r="Z48" s="27" t="str">
        <f t="shared" si="20"/>
        <v/>
      </c>
      <c r="AA48" s="32"/>
      <c r="AB48" s="36"/>
      <c r="AC48" s="35" t="str">
        <f t="shared" si="3"/>
        <v/>
      </c>
      <c r="AD48" s="35" t="str">
        <f>IF(AA48="","",SUMIFS(商品管理表!$N$8:$N$10000,商品管理表!$C$8:$C$10000,仕入れ管理表!$D48,商品管理表!$Y$8:$Y$10000,"済"))</f>
        <v/>
      </c>
      <c r="AE48" s="35" t="str">
        <f t="shared" si="25"/>
        <v/>
      </c>
      <c r="AF48" s="18"/>
      <c r="AG48" s="18"/>
      <c r="AH48" s="18"/>
      <c r="AI48" s="156" t="str">
        <f t="shared" si="21"/>
        <v/>
      </c>
      <c r="AJ48" s="127"/>
      <c r="AK48" s="128" t="str">
        <f t="shared" si="22"/>
        <v/>
      </c>
      <c r="AL48" s="128"/>
    </row>
    <row r="49" spans="3:38" x14ac:dyDescent="0.2">
      <c r="C49" s="150">
        <v>41</v>
      </c>
      <c r="D49" s="151"/>
      <c r="E49" s="21"/>
      <c r="F49" s="24"/>
      <c r="G49" s="3"/>
      <c r="H49" s="3"/>
      <c r="I49" s="26"/>
      <c r="J49" s="26"/>
      <c r="K49" s="33"/>
      <c r="L49" s="34"/>
      <c r="M49" s="34" t="str">
        <f t="shared" si="13"/>
        <v/>
      </c>
      <c r="N49" s="34" t="str">
        <f t="shared" si="8"/>
        <v/>
      </c>
      <c r="O49" s="34"/>
      <c r="P49" s="34" t="str">
        <f t="shared" si="9"/>
        <v/>
      </c>
      <c r="Q49" s="34" t="str">
        <f t="shared" si="14"/>
        <v/>
      </c>
      <c r="R49" s="34" t="str">
        <f t="shared" si="15"/>
        <v/>
      </c>
      <c r="S49" s="19" t="str">
        <f t="shared" si="16"/>
        <v/>
      </c>
      <c r="T49" s="19"/>
      <c r="U49" s="19" t="str">
        <f t="shared" si="23"/>
        <v/>
      </c>
      <c r="V49" s="19" t="str">
        <f t="shared" si="17"/>
        <v/>
      </c>
      <c r="W49" s="19" t="str">
        <f t="shared" si="18"/>
        <v/>
      </c>
      <c r="X49" s="19" t="str">
        <f t="shared" si="19"/>
        <v/>
      </c>
      <c r="Y49" s="19" t="str">
        <f t="shared" si="24"/>
        <v/>
      </c>
      <c r="Z49" s="27" t="str">
        <f t="shared" si="20"/>
        <v/>
      </c>
      <c r="AA49" s="32"/>
      <c r="AB49" s="36"/>
      <c r="AC49" s="35" t="str">
        <f t="shared" si="3"/>
        <v/>
      </c>
      <c r="AD49" s="35" t="str">
        <f>IF(AA49="","",SUMIFS(商品管理表!$N$8:$N$10000,商品管理表!$C$8:$C$10000,仕入れ管理表!$D49,商品管理表!$Y$8:$Y$10000,"済"))</f>
        <v/>
      </c>
      <c r="AE49" s="35" t="str">
        <f t="shared" si="25"/>
        <v/>
      </c>
      <c r="AF49" s="18"/>
      <c r="AG49" s="18"/>
      <c r="AH49" s="18"/>
      <c r="AI49" s="156" t="str">
        <f t="shared" si="21"/>
        <v/>
      </c>
      <c r="AJ49" s="127"/>
      <c r="AK49" s="128" t="str">
        <f t="shared" si="22"/>
        <v/>
      </c>
      <c r="AL49" s="128"/>
    </row>
    <row r="50" spans="3:38" x14ac:dyDescent="0.2">
      <c r="C50" s="150">
        <v>42</v>
      </c>
      <c r="D50" s="151"/>
      <c r="E50" s="21"/>
      <c r="F50" s="24"/>
      <c r="G50" s="3"/>
      <c r="H50" s="3"/>
      <c r="I50" s="26"/>
      <c r="J50" s="26"/>
      <c r="K50" s="33"/>
      <c r="L50" s="34"/>
      <c r="M50" s="34" t="str">
        <f t="shared" si="13"/>
        <v/>
      </c>
      <c r="N50" s="34" t="str">
        <f t="shared" si="8"/>
        <v/>
      </c>
      <c r="O50" s="34"/>
      <c r="P50" s="34" t="str">
        <f t="shared" si="9"/>
        <v/>
      </c>
      <c r="Q50" s="34" t="str">
        <f t="shared" si="14"/>
        <v/>
      </c>
      <c r="R50" s="34" t="str">
        <f t="shared" si="15"/>
        <v/>
      </c>
      <c r="S50" s="19" t="str">
        <f t="shared" si="16"/>
        <v/>
      </c>
      <c r="T50" s="19"/>
      <c r="U50" s="19" t="str">
        <f t="shared" si="23"/>
        <v/>
      </c>
      <c r="V50" s="19" t="str">
        <f t="shared" si="17"/>
        <v/>
      </c>
      <c r="W50" s="19" t="str">
        <f t="shared" si="18"/>
        <v/>
      </c>
      <c r="X50" s="19" t="str">
        <f t="shared" si="19"/>
        <v/>
      </c>
      <c r="Y50" s="19" t="str">
        <f t="shared" si="24"/>
        <v/>
      </c>
      <c r="Z50" s="27" t="str">
        <f t="shared" si="20"/>
        <v/>
      </c>
      <c r="AA50" s="32"/>
      <c r="AB50" s="36"/>
      <c r="AC50" s="35" t="str">
        <f t="shared" si="3"/>
        <v/>
      </c>
      <c r="AD50" s="35" t="str">
        <f>IF(AA50="","",SUMIFS(商品管理表!$N$8:$N$10000,商品管理表!$C$8:$C$10000,仕入れ管理表!$D50,商品管理表!$Y$8:$Y$10000,"済"))</f>
        <v/>
      </c>
      <c r="AE50" s="35" t="str">
        <f t="shared" si="25"/>
        <v/>
      </c>
      <c r="AF50" s="18"/>
      <c r="AG50" s="18"/>
      <c r="AH50" s="18"/>
      <c r="AI50" s="156" t="str">
        <f t="shared" si="21"/>
        <v/>
      </c>
      <c r="AJ50" s="127"/>
      <c r="AK50" s="128" t="str">
        <f t="shared" si="22"/>
        <v/>
      </c>
      <c r="AL50" s="128"/>
    </row>
    <row r="51" spans="3:38" x14ac:dyDescent="0.2">
      <c r="C51" s="150">
        <v>43</v>
      </c>
      <c r="D51" s="151"/>
      <c r="E51" s="21"/>
      <c r="F51" s="24"/>
      <c r="G51" s="3"/>
      <c r="H51" s="3"/>
      <c r="I51" s="26"/>
      <c r="J51" s="26"/>
      <c r="K51" s="33"/>
      <c r="L51" s="34"/>
      <c r="M51" s="34" t="str">
        <f t="shared" si="13"/>
        <v/>
      </c>
      <c r="N51" s="34" t="str">
        <f t="shared" si="8"/>
        <v/>
      </c>
      <c r="O51" s="34"/>
      <c r="P51" s="34" t="str">
        <f t="shared" si="9"/>
        <v/>
      </c>
      <c r="Q51" s="34" t="str">
        <f t="shared" si="14"/>
        <v/>
      </c>
      <c r="R51" s="34" t="str">
        <f t="shared" si="15"/>
        <v/>
      </c>
      <c r="S51" s="19" t="str">
        <f t="shared" si="16"/>
        <v/>
      </c>
      <c r="T51" s="19"/>
      <c r="U51" s="19" t="str">
        <f t="shared" si="23"/>
        <v/>
      </c>
      <c r="V51" s="19" t="str">
        <f t="shared" si="17"/>
        <v/>
      </c>
      <c r="W51" s="19" t="str">
        <f t="shared" si="18"/>
        <v/>
      </c>
      <c r="X51" s="19" t="str">
        <f t="shared" si="19"/>
        <v/>
      </c>
      <c r="Y51" s="19" t="str">
        <f t="shared" si="24"/>
        <v/>
      </c>
      <c r="Z51" s="27" t="str">
        <f t="shared" si="20"/>
        <v/>
      </c>
      <c r="AA51" s="32"/>
      <c r="AB51" s="36"/>
      <c r="AC51" s="35" t="str">
        <f t="shared" si="3"/>
        <v/>
      </c>
      <c r="AD51" s="35" t="str">
        <f>IF(AA51="","",SUMIFS(商品管理表!$N$8:$N$10000,商品管理表!$C$8:$C$10000,仕入れ管理表!$D51,商品管理表!$Y$8:$Y$10000,"済"))</f>
        <v/>
      </c>
      <c r="AE51" s="35" t="str">
        <f t="shared" si="25"/>
        <v/>
      </c>
      <c r="AF51" s="18"/>
      <c r="AG51" s="18"/>
      <c r="AH51" s="18"/>
      <c r="AI51" s="156" t="str">
        <f t="shared" si="21"/>
        <v/>
      </c>
      <c r="AJ51" s="127"/>
      <c r="AK51" s="128" t="str">
        <f t="shared" si="22"/>
        <v/>
      </c>
      <c r="AL51" s="128"/>
    </row>
    <row r="52" spans="3:38" x14ac:dyDescent="0.2">
      <c r="C52" s="150">
        <v>44</v>
      </c>
      <c r="D52" s="151"/>
      <c r="E52" s="21"/>
      <c r="F52" s="24"/>
      <c r="G52" s="3"/>
      <c r="H52" s="3"/>
      <c r="I52" s="26"/>
      <c r="J52" s="26"/>
      <c r="K52" s="33"/>
      <c r="L52" s="34"/>
      <c r="M52" s="34" t="str">
        <f t="shared" si="13"/>
        <v/>
      </c>
      <c r="N52" s="34" t="str">
        <f t="shared" si="8"/>
        <v/>
      </c>
      <c r="O52" s="34"/>
      <c r="P52" s="34" t="str">
        <f t="shared" si="9"/>
        <v/>
      </c>
      <c r="Q52" s="34" t="str">
        <f t="shared" si="14"/>
        <v/>
      </c>
      <c r="R52" s="34" t="str">
        <f t="shared" si="15"/>
        <v/>
      </c>
      <c r="S52" s="19" t="str">
        <f t="shared" si="16"/>
        <v/>
      </c>
      <c r="T52" s="19"/>
      <c r="U52" s="19" t="str">
        <f t="shared" si="23"/>
        <v/>
      </c>
      <c r="V52" s="19" t="str">
        <f t="shared" si="17"/>
        <v/>
      </c>
      <c r="W52" s="19" t="str">
        <f t="shared" si="18"/>
        <v/>
      </c>
      <c r="X52" s="19" t="str">
        <f t="shared" si="19"/>
        <v/>
      </c>
      <c r="Y52" s="19" t="str">
        <f t="shared" si="24"/>
        <v/>
      </c>
      <c r="Z52" s="27" t="str">
        <f t="shared" si="20"/>
        <v/>
      </c>
      <c r="AA52" s="32"/>
      <c r="AB52" s="36"/>
      <c r="AC52" s="35" t="str">
        <f t="shared" si="3"/>
        <v/>
      </c>
      <c r="AD52" s="35" t="str">
        <f>IF(AA52="","",SUMIFS(商品管理表!$N$8:$N$10000,商品管理表!$C$8:$C$10000,仕入れ管理表!$D52,商品管理表!$Y$8:$Y$10000,"済"))</f>
        <v/>
      </c>
      <c r="AE52" s="35" t="str">
        <f t="shared" si="25"/>
        <v/>
      </c>
      <c r="AF52" s="18"/>
      <c r="AG52" s="18"/>
      <c r="AH52" s="18"/>
      <c r="AI52" s="156" t="str">
        <f t="shared" si="21"/>
        <v/>
      </c>
      <c r="AJ52" s="127"/>
      <c r="AK52" s="128" t="str">
        <f t="shared" si="22"/>
        <v/>
      </c>
      <c r="AL52" s="128"/>
    </row>
    <row r="53" spans="3:38" x14ac:dyDescent="0.2">
      <c r="C53" s="150">
        <v>45</v>
      </c>
      <c r="D53" s="151"/>
      <c r="E53" s="21"/>
      <c r="F53" s="24"/>
      <c r="G53" s="3"/>
      <c r="H53" s="3"/>
      <c r="I53" s="26"/>
      <c r="J53" s="26"/>
      <c r="K53" s="33"/>
      <c r="L53" s="34"/>
      <c r="M53" s="34" t="str">
        <f t="shared" si="13"/>
        <v/>
      </c>
      <c r="N53" s="34" t="str">
        <f t="shared" si="8"/>
        <v/>
      </c>
      <c r="O53" s="34"/>
      <c r="P53" s="34" t="str">
        <f t="shared" si="9"/>
        <v/>
      </c>
      <c r="Q53" s="34" t="str">
        <f t="shared" si="14"/>
        <v/>
      </c>
      <c r="R53" s="34" t="str">
        <f t="shared" si="15"/>
        <v/>
      </c>
      <c r="S53" s="19" t="str">
        <f t="shared" si="16"/>
        <v/>
      </c>
      <c r="T53" s="19"/>
      <c r="U53" s="19" t="str">
        <f t="shared" si="23"/>
        <v/>
      </c>
      <c r="V53" s="19" t="str">
        <f t="shared" si="17"/>
        <v/>
      </c>
      <c r="W53" s="19" t="str">
        <f t="shared" si="18"/>
        <v/>
      </c>
      <c r="X53" s="19" t="str">
        <f t="shared" si="19"/>
        <v/>
      </c>
      <c r="Y53" s="19" t="str">
        <f t="shared" si="24"/>
        <v/>
      </c>
      <c r="Z53" s="27" t="str">
        <f t="shared" si="20"/>
        <v/>
      </c>
      <c r="AA53" s="32"/>
      <c r="AB53" s="36"/>
      <c r="AC53" s="35" t="str">
        <f t="shared" si="3"/>
        <v/>
      </c>
      <c r="AD53" s="35" t="str">
        <f>IF(AA53="","",SUMIFS(商品管理表!$N$8:$N$10000,商品管理表!$C$8:$C$10000,仕入れ管理表!$D53,商品管理表!$Y$8:$Y$10000,"済"))</f>
        <v/>
      </c>
      <c r="AE53" s="35" t="str">
        <f t="shared" si="25"/>
        <v/>
      </c>
      <c r="AF53" s="18"/>
      <c r="AG53" s="18"/>
      <c r="AH53" s="18"/>
      <c r="AI53" s="156" t="str">
        <f t="shared" si="21"/>
        <v/>
      </c>
      <c r="AJ53" s="127"/>
      <c r="AK53" s="128" t="str">
        <f t="shared" si="22"/>
        <v/>
      </c>
      <c r="AL53" s="128"/>
    </row>
    <row r="54" spans="3:38" x14ac:dyDescent="0.2">
      <c r="C54" s="150">
        <v>46</v>
      </c>
      <c r="D54" s="151"/>
      <c r="E54" s="21"/>
      <c r="F54" s="24"/>
      <c r="G54" s="3"/>
      <c r="H54" s="3"/>
      <c r="I54" s="26"/>
      <c r="J54" s="26"/>
      <c r="K54" s="33"/>
      <c r="L54" s="34"/>
      <c r="M54" s="34" t="str">
        <f t="shared" si="13"/>
        <v/>
      </c>
      <c r="N54" s="34" t="str">
        <f t="shared" si="8"/>
        <v/>
      </c>
      <c r="O54" s="34"/>
      <c r="P54" s="34" t="str">
        <f t="shared" si="9"/>
        <v/>
      </c>
      <c r="Q54" s="34" t="str">
        <f t="shared" si="14"/>
        <v/>
      </c>
      <c r="R54" s="34" t="str">
        <f t="shared" si="15"/>
        <v/>
      </c>
      <c r="S54" s="19" t="str">
        <f t="shared" si="16"/>
        <v/>
      </c>
      <c r="T54" s="19"/>
      <c r="U54" s="19" t="str">
        <f t="shared" si="23"/>
        <v/>
      </c>
      <c r="V54" s="19" t="str">
        <f t="shared" si="17"/>
        <v/>
      </c>
      <c r="W54" s="19" t="str">
        <f t="shared" si="18"/>
        <v/>
      </c>
      <c r="X54" s="19" t="str">
        <f t="shared" si="19"/>
        <v/>
      </c>
      <c r="Y54" s="19" t="str">
        <f t="shared" si="24"/>
        <v/>
      </c>
      <c r="Z54" s="27" t="str">
        <f t="shared" si="20"/>
        <v/>
      </c>
      <c r="AA54" s="32"/>
      <c r="AB54" s="36"/>
      <c r="AC54" s="35" t="str">
        <f t="shared" si="3"/>
        <v/>
      </c>
      <c r="AD54" s="35" t="str">
        <f>IF(AA54="","",SUMIFS(商品管理表!$N$8:$N$10000,商品管理表!$C$8:$C$10000,仕入れ管理表!$D54,商品管理表!$Y$8:$Y$10000,"済"))</f>
        <v/>
      </c>
      <c r="AE54" s="35" t="str">
        <f t="shared" si="25"/>
        <v/>
      </c>
      <c r="AF54" s="18"/>
      <c r="AG54" s="18"/>
      <c r="AH54" s="18"/>
      <c r="AI54" s="156" t="str">
        <f t="shared" si="21"/>
        <v/>
      </c>
      <c r="AJ54" s="127"/>
      <c r="AK54" s="128" t="str">
        <f t="shared" si="22"/>
        <v/>
      </c>
      <c r="AL54" s="128"/>
    </row>
    <row r="55" spans="3:38" x14ac:dyDescent="0.2">
      <c r="C55" s="150">
        <v>47</v>
      </c>
      <c r="D55" s="151"/>
      <c r="E55" s="21"/>
      <c r="F55" s="24"/>
      <c r="G55" s="3"/>
      <c r="H55" s="3"/>
      <c r="I55" s="26"/>
      <c r="J55" s="26"/>
      <c r="K55" s="33"/>
      <c r="L55" s="34"/>
      <c r="M55" s="34" t="str">
        <f t="shared" si="13"/>
        <v/>
      </c>
      <c r="N55" s="34" t="str">
        <f t="shared" si="8"/>
        <v/>
      </c>
      <c r="O55" s="34"/>
      <c r="P55" s="34" t="str">
        <f t="shared" si="9"/>
        <v/>
      </c>
      <c r="Q55" s="34" t="str">
        <f t="shared" si="14"/>
        <v/>
      </c>
      <c r="R55" s="34" t="str">
        <f t="shared" si="15"/>
        <v/>
      </c>
      <c r="S55" s="19" t="str">
        <f t="shared" si="16"/>
        <v/>
      </c>
      <c r="T55" s="19"/>
      <c r="U55" s="19" t="str">
        <f t="shared" si="23"/>
        <v/>
      </c>
      <c r="V55" s="19" t="str">
        <f t="shared" si="17"/>
        <v/>
      </c>
      <c r="W55" s="19" t="str">
        <f t="shared" si="18"/>
        <v/>
      </c>
      <c r="X55" s="19" t="str">
        <f t="shared" si="19"/>
        <v/>
      </c>
      <c r="Y55" s="19" t="str">
        <f t="shared" si="24"/>
        <v/>
      </c>
      <c r="Z55" s="27" t="str">
        <f t="shared" si="20"/>
        <v/>
      </c>
      <c r="AA55" s="32"/>
      <c r="AB55" s="36"/>
      <c r="AC55" s="35" t="str">
        <f t="shared" si="3"/>
        <v/>
      </c>
      <c r="AD55" s="35" t="str">
        <f>IF(AA55="","",SUMIFS(商品管理表!$N$8:$N$10000,商品管理表!$C$8:$C$10000,仕入れ管理表!$D55,商品管理表!$Y$8:$Y$10000,"済"))</f>
        <v/>
      </c>
      <c r="AE55" s="35" t="str">
        <f t="shared" si="25"/>
        <v/>
      </c>
      <c r="AF55" s="18"/>
      <c r="AG55" s="18"/>
      <c r="AH55" s="18"/>
      <c r="AI55" s="156" t="str">
        <f t="shared" si="21"/>
        <v/>
      </c>
      <c r="AJ55" s="127"/>
      <c r="AK55" s="128" t="str">
        <f t="shared" si="22"/>
        <v/>
      </c>
      <c r="AL55" s="128"/>
    </row>
    <row r="56" spans="3:38" x14ac:dyDescent="0.2">
      <c r="C56" s="150">
        <v>48</v>
      </c>
      <c r="D56" s="151"/>
      <c r="E56" s="21"/>
      <c r="F56" s="24"/>
      <c r="G56" s="3"/>
      <c r="H56" s="3"/>
      <c r="I56" s="26"/>
      <c r="J56" s="26"/>
      <c r="K56" s="33"/>
      <c r="L56" s="34"/>
      <c r="M56" s="34" t="str">
        <f t="shared" si="13"/>
        <v/>
      </c>
      <c r="N56" s="34" t="str">
        <f t="shared" si="8"/>
        <v/>
      </c>
      <c r="O56" s="34"/>
      <c r="P56" s="34" t="str">
        <f t="shared" si="9"/>
        <v/>
      </c>
      <c r="Q56" s="34" t="str">
        <f t="shared" si="14"/>
        <v/>
      </c>
      <c r="R56" s="34" t="str">
        <f t="shared" si="15"/>
        <v/>
      </c>
      <c r="S56" s="19" t="str">
        <f t="shared" si="16"/>
        <v/>
      </c>
      <c r="T56" s="19"/>
      <c r="U56" s="19" t="str">
        <f t="shared" si="23"/>
        <v/>
      </c>
      <c r="V56" s="19" t="str">
        <f t="shared" si="17"/>
        <v/>
      </c>
      <c r="W56" s="19" t="str">
        <f t="shared" si="18"/>
        <v/>
      </c>
      <c r="X56" s="19" t="str">
        <f t="shared" si="19"/>
        <v/>
      </c>
      <c r="Y56" s="19" t="str">
        <f t="shared" si="24"/>
        <v/>
      </c>
      <c r="Z56" s="27" t="str">
        <f t="shared" si="20"/>
        <v/>
      </c>
      <c r="AA56" s="32"/>
      <c r="AB56" s="36"/>
      <c r="AC56" s="35" t="str">
        <f t="shared" si="3"/>
        <v/>
      </c>
      <c r="AD56" s="35" t="str">
        <f>IF(AA56="","",SUMIFS(商品管理表!$N$8:$N$10000,商品管理表!$C$8:$C$10000,仕入れ管理表!$D56,商品管理表!$Y$8:$Y$10000,"済"))</f>
        <v/>
      </c>
      <c r="AE56" s="35" t="str">
        <f t="shared" si="25"/>
        <v/>
      </c>
      <c r="AF56" s="18"/>
      <c r="AG56" s="18"/>
      <c r="AH56" s="18"/>
      <c r="AI56" s="156" t="str">
        <f t="shared" si="21"/>
        <v/>
      </c>
      <c r="AJ56" s="127"/>
      <c r="AK56" s="128" t="str">
        <f t="shared" si="22"/>
        <v/>
      </c>
      <c r="AL56" s="128"/>
    </row>
    <row r="57" spans="3:38" x14ac:dyDescent="0.2">
      <c r="C57" s="150">
        <v>49</v>
      </c>
      <c r="D57" s="151"/>
      <c r="E57" s="21"/>
      <c r="F57" s="24"/>
      <c r="G57" s="3"/>
      <c r="H57" s="3"/>
      <c r="I57" s="26"/>
      <c r="J57" s="26"/>
      <c r="K57" s="33"/>
      <c r="L57" s="34"/>
      <c r="M57" s="34" t="str">
        <f t="shared" si="13"/>
        <v/>
      </c>
      <c r="N57" s="34" t="str">
        <f t="shared" si="8"/>
        <v/>
      </c>
      <c r="O57" s="34"/>
      <c r="P57" s="34" t="str">
        <f t="shared" si="9"/>
        <v/>
      </c>
      <c r="Q57" s="34" t="str">
        <f t="shared" si="14"/>
        <v/>
      </c>
      <c r="R57" s="34" t="str">
        <f t="shared" si="15"/>
        <v/>
      </c>
      <c r="S57" s="19" t="str">
        <f t="shared" si="16"/>
        <v/>
      </c>
      <c r="T57" s="19"/>
      <c r="U57" s="19" t="str">
        <f t="shared" si="23"/>
        <v/>
      </c>
      <c r="V57" s="19" t="str">
        <f t="shared" si="17"/>
        <v/>
      </c>
      <c r="W57" s="19" t="str">
        <f t="shared" si="18"/>
        <v/>
      </c>
      <c r="X57" s="19" t="str">
        <f t="shared" si="19"/>
        <v/>
      </c>
      <c r="Y57" s="19" t="str">
        <f t="shared" si="24"/>
        <v/>
      </c>
      <c r="Z57" s="27" t="str">
        <f t="shared" si="20"/>
        <v/>
      </c>
      <c r="AA57" s="32"/>
      <c r="AB57" s="36"/>
      <c r="AC57" s="35" t="str">
        <f t="shared" si="3"/>
        <v/>
      </c>
      <c r="AD57" s="35" t="str">
        <f>IF(AA57="","",SUMIFS(商品管理表!$N$8:$N$10000,商品管理表!$C$8:$C$10000,仕入れ管理表!$D57,商品管理表!$Y$8:$Y$10000,"済"))</f>
        <v/>
      </c>
      <c r="AE57" s="35" t="str">
        <f t="shared" si="25"/>
        <v/>
      </c>
      <c r="AF57" s="18"/>
      <c r="AG57" s="18"/>
      <c r="AH57" s="18"/>
      <c r="AI57" s="156" t="str">
        <f t="shared" si="21"/>
        <v/>
      </c>
      <c r="AJ57" s="127"/>
      <c r="AK57" s="128" t="str">
        <f t="shared" si="22"/>
        <v/>
      </c>
      <c r="AL57" s="128"/>
    </row>
    <row r="58" spans="3:38" x14ac:dyDescent="0.2">
      <c r="C58" s="150">
        <v>50</v>
      </c>
      <c r="D58" s="151"/>
      <c r="E58" s="21"/>
      <c r="F58" s="24"/>
      <c r="G58" s="3"/>
      <c r="H58" s="3"/>
      <c r="I58" s="26"/>
      <c r="J58" s="26"/>
      <c r="K58" s="33"/>
      <c r="L58" s="34"/>
      <c r="M58" s="34" t="str">
        <f t="shared" si="13"/>
        <v/>
      </c>
      <c r="N58" s="34" t="str">
        <f t="shared" si="8"/>
        <v/>
      </c>
      <c r="O58" s="34"/>
      <c r="P58" s="34" t="str">
        <f t="shared" si="9"/>
        <v/>
      </c>
      <c r="Q58" s="34" t="str">
        <f t="shared" si="14"/>
        <v/>
      </c>
      <c r="R58" s="34" t="str">
        <f t="shared" si="15"/>
        <v/>
      </c>
      <c r="S58" s="19" t="str">
        <f t="shared" si="16"/>
        <v/>
      </c>
      <c r="T58" s="19"/>
      <c r="U58" s="19" t="str">
        <f t="shared" si="23"/>
        <v/>
      </c>
      <c r="V58" s="19" t="str">
        <f t="shared" si="17"/>
        <v/>
      </c>
      <c r="W58" s="19" t="str">
        <f t="shared" si="18"/>
        <v/>
      </c>
      <c r="X58" s="19" t="str">
        <f t="shared" si="19"/>
        <v/>
      </c>
      <c r="Y58" s="19" t="str">
        <f t="shared" si="24"/>
        <v/>
      </c>
      <c r="Z58" s="27" t="str">
        <f t="shared" si="20"/>
        <v/>
      </c>
      <c r="AA58" s="32"/>
      <c r="AB58" s="36"/>
      <c r="AC58" s="35" t="str">
        <f t="shared" si="3"/>
        <v/>
      </c>
      <c r="AD58" s="35" t="str">
        <f>IF(AA58="","",SUMIFS(商品管理表!$N$8:$N$10000,商品管理表!$C$8:$C$10000,仕入れ管理表!$D58,商品管理表!$Y$8:$Y$10000,"済"))</f>
        <v/>
      </c>
      <c r="AE58" s="35" t="str">
        <f t="shared" si="25"/>
        <v/>
      </c>
      <c r="AF58" s="18"/>
      <c r="AG58" s="18"/>
      <c r="AH58" s="18"/>
      <c r="AI58" s="156" t="str">
        <f t="shared" si="21"/>
        <v/>
      </c>
      <c r="AJ58" s="127"/>
      <c r="AK58" s="128" t="str">
        <f t="shared" si="22"/>
        <v/>
      </c>
      <c r="AL58" s="128"/>
    </row>
    <row r="59" spans="3:38" x14ac:dyDescent="0.2">
      <c r="C59" s="150">
        <v>51</v>
      </c>
      <c r="D59" s="151"/>
      <c r="E59" s="21"/>
      <c r="F59" s="24"/>
      <c r="G59" s="3"/>
      <c r="H59" s="3"/>
      <c r="I59" s="26"/>
      <c r="J59" s="26"/>
      <c r="K59" s="33"/>
      <c r="L59" s="34"/>
      <c r="M59" s="34" t="str">
        <f t="shared" si="13"/>
        <v/>
      </c>
      <c r="N59" s="34" t="str">
        <f t="shared" si="8"/>
        <v/>
      </c>
      <c r="O59" s="34"/>
      <c r="P59" s="34" t="str">
        <f t="shared" si="9"/>
        <v/>
      </c>
      <c r="Q59" s="34" t="str">
        <f t="shared" si="14"/>
        <v/>
      </c>
      <c r="R59" s="34" t="str">
        <f t="shared" si="15"/>
        <v/>
      </c>
      <c r="S59" s="19" t="str">
        <f t="shared" si="16"/>
        <v/>
      </c>
      <c r="T59" s="19"/>
      <c r="U59" s="19" t="str">
        <f t="shared" si="23"/>
        <v/>
      </c>
      <c r="V59" s="19" t="str">
        <f t="shared" si="17"/>
        <v/>
      </c>
      <c r="W59" s="19" t="str">
        <f t="shared" si="18"/>
        <v/>
      </c>
      <c r="X59" s="19" t="str">
        <f t="shared" si="19"/>
        <v/>
      </c>
      <c r="Y59" s="19" t="str">
        <f t="shared" si="24"/>
        <v/>
      </c>
      <c r="Z59" s="27" t="str">
        <f t="shared" si="20"/>
        <v/>
      </c>
      <c r="AA59" s="32"/>
      <c r="AB59" s="36"/>
      <c r="AC59" s="35" t="str">
        <f t="shared" si="3"/>
        <v/>
      </c>
      <c r="AD59" s="35" t="str">
        <f>IF(AA59="","",SUMIFS(商品管理表!$N$8:$N$10000,商品管理表!$C$8:$C$10000,仕入れ管理表!$D59,商品管理表!$Y$8:$Y$10000,"済"))</f>
        <v/>
      </c>
      <c r="AE59" s="35" t="str">
        <f t="shared" si="25"/>
        <v/>
      </c>
      <c r="AF59" s="18"/>
      <c r="AG59" s="18"/>
      <c r="AH59" s="18"/>
      <c r="AI59" s="156" t="str">
        <f t="shared" si="21"/>
        <v/>
      </c>
      <c r="AJ59" s="127"/>
      <c r="AK59" s="128" t="str">
        <f t="shared" si="22"/>
        <v/>
      </c>
      <c r="AL59" s="128"/>
    </row>
    <row r="60" spans="3:38" x14ac:dyDescent="0.2">
      <c r="C60" s="150">
        <v>52</v>
      </c>
      <c r="D60" s="151"/>
      <c r="E60" s="21"/>
      <c r="F60" s="24"/>
      <c r="G60" s="3"/>
      <c r="H60" s="3"/>
      <c r="I60" s="26"/>
      <c r="J60" s="26"/>
      <c r="K60" s="33"/>
      <c r="L60" s="34"/>
      <c r="M60" s="34" t="str">
        <f t="shared" si="13"/>
        <v/>
      </c>
      <c r="N60" s="34" t="str">
        <f t="shared" si="8"/>
        <v/>
      </c>
      <c r="O60" s="34"/>
      <c r="P60" s="34" t="str">
        <f t="shared" si="9"/>
        <v/>
      </c>
      <c r="Q60" s="34" t="str">
        <f t="shared" si="14"/>
        <v/>
      </c>
      <c r="R60" s="34" t="str">
        <f t="shared" si="15"/>
        <v/>
      </c>
      <c r="S60" s="19" t="str">
        <f t="shared" si="16"/>
        <v/>
      </c>
      <c r="T60" s="19"/>
      <c r="U60" s="19" t="str">
        <f t="shared" si="23"/>
        <v/>
      </c>
      <c r="V60" s="19" t="str">
        <f t="shared" si="17"/>
        <v/>
      </c>
      <c r="W60" s="19" t="str">
        <f t="shared" si="18"/>
        <v/>
      </c>
      <c r="X60" s="19" t="str">
        <f t="shared" si="19"/>
        <v/>
      </c>
      <c r="Y60" s="19" t="str">
        <f t="shared" si="24"/>
        <v/>
      </c>
      <c r="Z60" s="27" t="str">
        <f t="shared" si="20"/>
        <v/>
      </c>
      <c r="AA60" s="32"/>
      <c r="AB60" s="36"/>
      <c r="AC60" s="35" t="str">
        <f t="shared" si="3"/>
        <v/>
      </c>
      <c r="AD60" s="35" t="str">
        <f>IF(AA60="","",SUMIFS(商品管理表!$N$8:$N$10000,商品管理表!$C$8:$C$10000,仕入れ管理表!$D60,商品管理表!$Y$8:$Y$10000,"済"))</f>
        <v/>
      </c>
      <c r="AE60" s="35" t="str">
        <f t="shared" si="25"/>
        <v/>
      </c>
      <c r="AF60" s="18"/>
      <c r="AG60" s="18"/>
      <c r="AH60" s="18"/>
      <c r="AI60" s="156" t="str">
        <f t="shared" si="21"/>
        <v/>
      </c>
      <c r="AJ60" s="127"/>
      <c r="AK60" s="128" t="str">
        <f t="shared" si="22"/>
        <v/>
      </c>
      <c r="AL60" s="128"/>
    </row>
    <row r="61" spans="3:38" x14ac:dyDescent="0.2">
      <c r="C61" s="150">
        <v>53</v>
      </c>
      <c r="D61" s="151"/>
      <c r="E61" s="21"/>
      <c r="F61" s="24"/>
      <c r="G61" s="3"/>
      <c r="H61" s="3"/>
      <c r="I61" s="26"/>
      <c r="J61" s="26"/>
      <c r="K61" s="33"/>
      <c r="L61" s="34"/>
      <c r="M61" s="34" t="str">
        <f t="shared" si="13"/>
        <v/>
      </c>
      <c r="N61" s="34" t="str">
        <f t="shared" si="8"/>
        <v/>
      </c>
      <c r="O61" s="34"/>
      <c r="P61" s="34" t="str">
        <f t="shared" si="9"/>
        <v/>
      </c>
      <c r="Q61" s="34" t="str">
        <f t="shared" si="14"/>
        <v/>
      </c>
      <c r="R61" s="34" t="str">
        <f t="shared" si="15"/>
        <v/>
      </c>
      <c r="S61" s="19" t="str">
        <f t="shared" si="16"/>
        <v/>
      </c>
      <c r="T61" s="19"/>
      <c r="U61" s="19" t="str">
        <f t="shared" si="23"/>
        <v/>
      </c>
      <c r="V61" s="19" t="str">
        <f t="shared" si="17"/>
        <v/>
      </c>
      <c r="W61" s="19" t="str">
        <f t="shared" si="18"/>
        <v/>
      </c>
      <c r="X61" s="19" t="str">
        <f t="shared" si="19"/>
        <v/>
      </c>
      <c r="Y61" s="19" t="str">
        <f t="shared" si="24"/>
        <v/>
      </c>
      <c r="Z61" s="27" t="str">
        <f t="shared" si="20"/>
        <v/>
      </c>
      <c r="AA61" s="32"/>
      <c r="AB61" s="36"/>
      <c r="AC61" s="35" t="str">
        <f t="shared" si="3"/>
        <v/>
      </c>
      <c r="AD61" s="35" t="str">
        <f>IF(AA61="","",SUMIFS(商品管理表!$N$8:$N$10000,商品管理表!$C$8:$C$10000,仕入れ管理表!$D61,商品管理表!$Y$8:$Y$10000,"済"))</f>
        <v/>
      </c>
      <c r="AE61" s="35" t="str">
        <f t="shared" si="25"/>
        <v/>
      </c>
      <c r="AF61" s="18"/>
      <c r="AG61" s="18"/>
      <c r="AH61" s="18"/>
      <c r="AI61" s="156" t="str">
        <f t="shared" si="21"/>
        <v/>
      </c>
      <c r="AJ61" s="127"/>
      <c r="AK61" s="128" t="str">
        <f t="shared" si="22"/>
        <v/>
      </c>
      <c r="AL61" s="128"/>
    </row>
    <row r="62" spans="3:38" x14ac:dyDescent="0.2">
      <c r="C62" s="150">
        <v>54</v>
      </c>
      <c r="D62" s="151"/>
      <c r="E62" s="21"/>
      <c r="F62" s="24"/>
      <c r="G62" s="3"/>
      <c r="H62" s="3"/>
      <c r="I62" s="26"/>
      <c r="J62" s="26"/>
      <c r="K62" s="33"/>
      <c r="L62" s="34"/>
      <c r="M62" s="34" t="str">
        <f t="shared" si="13"/>
        <v/>
      </c>
      <c r="N62" s="34" t="str">
        <f t="shared" si="8"/>
        <v/>
      </c>
      <c r="O62" s="34"/>
      <c r="P62" s="34" t="str">
        <f t="shared" si="9"/>
        <v/>
      </c>
      <c r="Q62" s="34" t="str">
        <f t="shared" si="14"/>
        <v/>
      </c>
      <c r="R62" s="34" t="str">
        <f t="shared" si="15"/>
        <v/>
      </c>
      <c r="S62" s="19" t="str">
        <f t="shared" si="16"/>
        <v/>
      </c>
      <c r="T62" s="19"/>
      <c r="U62" s="19" t="str">
        <f t="shared" si="23"/>
        <v/>
      </c>
      <c r="V62" s="19" t="str">
        <f t="shared" si="17"/>
        <v/>
      </c>
      <c r="W62" s="19" t="str">
        <f t="shared" si="18"/>
        <v/>
      </c>
      <c r="X62" s="19" t="str">
        <f t="shared" si="19"/>
        <v/>
      </c>
      <c r="Y62" s="19" t="str">
        <f t="shared" si="24"/>
        <v/>
      </c>
      <c r="Z62" s="27" t="str">
        <f t="shared" si="20"/>
        <v/>
      </c>
      <c r="AA62" s="32"/>
      <c r="AB62" s="36"/>
      <c r="AC62" s="35" t="str">
        <f t="shared" si="3"/>
        <v/>
      </c>
      <c r="AD62" s="35" t="str">
        <f>IF(AA62="","",SUMIFS(商品管理表!$N$8:$N$10000,商品管理表!$C$8:$C$10000,仕入れ管理表!$D62,商品管理表!$Y$8:$Y$10000,"済"))</f>
        <v/>
      </c>
      <c r="AE62" s="35" t="str">
        <f t="shared" si="25"/>
        <v/>
      </c>
      <c r="AF62" s="18"/>
      <c r="AG62" s="18"/>
      <c r="AH62" s="18"/>
      <c r="AI62" s="156" t="str">
        <f t="shared" si="21"/>
        <v/>
      </c>
      <c r="AJ62" s="127"/>
      <c r="AK62" s="128" t="str">
        <f t="shared" si="22"/>
        <v/>
      </c>
      <c r="AL62" s="128"/>
    </row>
    <row r="63" spans="3:38" x14ac:dyDescent="0.2">
      <c r="C63" s="150">
        <v>55</v>
      </c>
      <c r="D63" s="151"/>
      <c r="E63" s="21"/>
      <c r="F63" s="24"/>
      <c r="G63" s="3"/>
      <c r="H63" s="3"/>
      <c r="I63" s="26"/>
      <c r="J63" s="26"/>
      <c r="K63" s="33"/>
      <c r="L63" s="34"/>
      <c r="M63" s="34" t="str">
        <f t="shared" si="13"/>
        <v/>
      </c>
      <c r="N63" s="34" t="str">
        <f t="shared" si="8"/>
        <v/>
      </c>
      <c r="O63" s="34"/>
      <c r="P63" s="34" t="str">
        <f t="shared" si="9"/>
        <v/>
      </c>
      <c r="Q63" s="34" t="str">
        <f t="shared" si="14"/>
        <v/>
      </c>
      <c r="R63" s="34" t="str">
        <f t="shared" si="15"/>
        <v/>
      </c>
      <c r="S63" s="19" t="str">
        <f t="shared" si="16"/>
        <v/>
      </c>
      <c r="T63" s="19"/>
      <c r="U63" s="19" t="str">
        <f t="shared" si="23"/>
        <v/>
      </c>
      <c r="V63" s="19" t="str">
        <f t="shared" si="17"/>
        <v/>
      </c>
      <c r="W63" s="19" t="str">
        <f t="shared" si="18"/>
        <v/>
      </c>
      <c r="X63" s="19" t="str">
        <f t="shared" si="19"/>
        <v/>
      </c>
      <c r="Y63" s="19" t="str">
        <f t="shared" si="24"/>
        <v/>
      </c>
      <c r="Z63" s="27" t="str">
        <f t="shared" si="20"/>
        <v/>
      </c>
      <c r="AA63" s="32"/>
      <c r="AB63" s="36"/>
      <c r="AC63" s="35" t="str">
        <f t="shared" si="3"/>
        <v/>
      </c>
      <c r="AD63" s="35" t="str">
        <f>IF(AA63="","",SUMIFS(商品管理表!$N$8:$N$10000,商品管理表!$C$8:$C$10000,仕入れ管理表!$D63,商品管理表!$Y$8:$Y$10000,"済"))</f>
        <v/>
      </c>
      <c r="AE63" s="35" t="str">
        <f t="shared" si="25"/>
        <v/>
      </c>
      <c r="AF63" s="18"/>
      <c r="AG63" s="18"/>
      <c r="AH63" s="18"/>
      <c r="AI63" s="156" t="str">
        <f t="shared" si="21"/>
        <v/>
      </c>
      <c r="AJ63" s="127"/>
      <c r="AK63" s="128" t="str">
        <f t="shared" si="22"/>
        <v/>
      </c>
      <c r="AL63" s="128"/>
    </row>
    <row r="64" spans="3:38" x14ac:dyDescent="0.2">
      <c r="C64" s="150">
        <v>56</v>
      </c>
      <c r="D64" s="151"/>
      <c r="E64" s="21"/>
      <c r="F64" s="24"/>
      <c r="G64" s="3"/>
      <c r="H64" s="3"/>
      <c r="I64" s="26"/>
      <c r="J64" s="26"/>
      <c r="K64" s="33"/>
      <c r="L64" s="34"/>
      <c r="M64" s="34" t="str">
        <f t="shared" si="13"/>
        <v/>
      </c>
      <c r="N64" s="34" t="str">
        <f t="shared" si="8"/>
        <v/>
      </c>
      <c r="O64" s="34"/>
      <c r="P64" s="34" t="str">
        <f t="shared" si="9"/>
        <v/>
      </c>
      <c r="Q64" s="34" t="str">
        <f t="shared" si="14"/>
        <v/>
      </c>
      <c r="R64" s="34" t="str">
        <f t="shared" si="15"/>
        <v/>
      </c>
      <c r="S64" s="19" t="str">
        <f t="shared" si="16"/>
        <v/>
      </c>
      <c r="T64" s="19"/>
      <c r="U64" s="19" t="str">
        <f t="shared" si="23"/>
        <v/>
      </c>
      <c r="V64" s="19" t="str">
        <f t="shared" si="17"/>
        <v/>
      </c>
      <c r="W64" s="19" t="str">
        <f t="shared" si="18"/>
        <v/>
      </c>
      <c r="X64" s="19" t="str">
        <f t="shared" si="19"/>
        <v/>
      </c>
      <c r="Y64" s="19" t="str">
        <f t="shared" si="24"/>
        <v/>
      </c>
      <c r="Z64" s="27" t="str">
        <f t="shared" si="20"/>
        <v/>
      </c>
      <c r="AA64" s="32"/>
      <c r="AB64" s="36"/>
      <c r="AC64" s="35" t="str">
        <f t="shared" si="3"/>
        <v/>
      </c>
      <c r="AD64" s="35" t="str">
        <f>IF(AA64="","",SUMIFS(商品管理表!$N$8:$N$10000,商品管理表!$C$8:$C$10000,仕入れ管理表!$D64,商品管理表!$Y$8:$Y$10000,"済"))</f>
        <v/>
      </c>
      <c r="AE64" s="35" t="str">
        <f t="shared" si="25"/>
        <v/>
      </c>
      <c r="AF64" s="18"/>
      <c r="AG64" s="18"/>
      <c r="AH64" s="18"/>
      <c r="AI64" s="156" t="str">
        <f t="shared" si="21"/>
        <v/>
      </c>
      <c r="AJ64" s="127"/>
      <c r="AK64" s="128" t="str">
        <f t="shared" si="22"/>
        <v/>
      </c>
      <c r="AL64" s="128"/>
    </row>
    <row r="65" spans="3:38" x14ac:dyDescent="0.2">
      <c r="C65" s="150">
        <v>57</v>
      </c>
      <c r="D65" s="151"/>
      <c r="E65" s="21"/>
      <c r="F65" s="24"/>
      <c r="G65" s="3"/>
      <c r="H65" s="3"/>
      <c r="I65" s="26"/>
      <c r="J65" s="26"/>
      <c r="K65" s="33"/>
      <c r="L65" s="34"/>
      <c r="M65" s="34" t="str">
        <f t="shared" si="13"/>
        <v/>
      </c>
      <c r="N65" s="34" t="str">
        <f t="shared" si="8"/>
        <v/>
      </c>
      <c r="O65" s="34"/>
      <c r="P65" s="34" t="str">
        <f t="shared" si="9"/>
        <v/>
      </c>
      <c r="Q65" s="34" t="str">
        <f t="shared" si="14"/>
        <v/>
      </c>
      <c r="R65" s="34" t="str">
        <f t="shared" si="15"/>
        <v/>
      </c>
      <c r="S65" s="19" t="str">
        <f t="shared" si="16"/>
        <v/>
      </c>
      <c r="T65" s="19"/>
      <c r="U65" s="19" t="str">
        <f t="shared" si="23"/>
        <v/>
      </c>
      <c r="V65" s="19" t="str">
        <f t="shared" si="17"/>
        <v/>
      </c>
      <c r="W65" s="19" t="str">
        <f t="shared" si="18"/>
        <v/>
      </c>
      <c r="X65" s="19" t="str">
        <f t="shared" si="19"/>
        <v/>
      </c>
      <c r="Y65" s="19" t="str">
        <f t="shared" si="24"/>
        <v/>
      </c>
      <c r="Z65" s="27" t="str">
        <f t="shared" si="20"/>
        <v/>
      </c>
      <c r="AA65" s="32"/>
      <c r="AB65" s="36"/>
      <c r="AC65" s="35" t="str">
        <f t="shared" si="3"/>
        <v/>
      </c>
      <c r="AD65" s="35" t="str">
        <f>IF(AA65="","",SUMIFS(商品管理表!$N$8:$N$10000,商品管理表!$C$8:$C$10000,仕入れ管理表!$D65,商品管理表!$Y$8:$Y$10000,"済"))</f>
        <v/>
      </c>
      <c r="AE65" s="35" t="str">
        <f t="shared" si="25"/>
        <v/>
      </c>
      <c r="AF65" s="18"/>
      <c r="AG65" s="18"/>
      <c r="AH65" s="18"/>
      <c r="AI65" s="156" t="str">
        <f t="shared" si="21"/>
        <v/>
      </c>
      <c r="AJ65" s="127"/>
      <c r="AK65" s="128" t="str">
        <f t="shared" si="22"/>
        <v/>
      </c>
      <c r="AL65" s="128"/>
    </row>
    <row r="66" spans="3:38" x14ac:dyDescent="0.2">
      <c r="C66" s="150">
        <v>58</v>
      </c>
      <c r="D66" s="151"/>
      <c r="E66" s="21"/>
      <c r="F66" s="24"/>
      <c r="G66" s="3"/>
      <c r="H66" s="3"/>
      <c r="I66" s="26"/>
      <c r="J66" s="26"/>
      <c r="K66" s="33"/>
      <c r="L66" s="34"/>
      <c r="M66" s="34" t="str">
        <f t="shared" si="13"/>
        <v/>
      </c>
      <c r="N66" s="34" t="str">
        <f t="shared" si="8"/>
        <v/>
      </c>
      <c r="O66" s="34"/>
      <c r="P66" s="34" t="str">
        <f t="shared" si="9"/>
        <v/>
      </c>
      <c r="Q66" s="34" t="str">
        <f t="shared" si="14"/>
        <v/>
      </c>
      <c r="R66" s="34" t="str">
        <f t="shared" si="15"/>
        <v/>
      </c>
      <c r="S66" s="19" t="str">
        <f t="shared" si="16"/>
        <v/>
      </c>
      <c r="T66" s="19"/>
      <c r="U66" s="19" t="str">
        <f t="shared" si="23"/>
        <v/>
      </c>
      <c r="V66" s="19" t="str">
        <f t="shared" si="17"/>
        <v/>
      </c>
      <c r="W66" s="19" t="str">
        <f t="shared" si="18"/>
        <v/>
      </c>
      <c r="X66" s="19" t="str">
        <f t="shared" si="19"/>
        <v/>
      </c>
      <c r="Y66" s="19" t="str">
        <f t="shared" si="24"/>
        <v/>
      </c>
      <c r="Z66" s="27" t="str">
        <f t="shared" si="20"/>
        <v/>
      </c>
      <c r="AA66" s="32"/>
      <c r="AB66" s="36"/>
      <c r="AC66" s="35" t="str">
        <f t="shared" si="3"/>
        <v/>
      </c>
      <c r="AD66" s="35" t="str">
        <f>IF(AA66="","",SUMIFS(商品管理表!$N$8:$N$10000,商品管理表!$C$8:$C$10000,仕入れ管理表!$D66,商品管理表!$Y$8:$Y$10000,"済"))</f>
        <v/>
      </c>
      <c r="AE66" s="35" t="str">
        <f t="shared" si="25"/>
        <v/>
      </c>
      <c r="AF66" s="18"/>
      <c r="AG66" s="18"/>
      <c r="AH66" s="18"/>
      <c r="AI66" s="156" t="str">
        <f t="shared" si="21"/>
        <v/>
      </c>
      <c r="AJ66" s="127"/>
      <c r="AK66" s="128" t="str">
        <f t="shared" si="22"/>
        <v/>
      </c>
      <c r="AL66" s="128"/>
    </row>
    <row r="67" spans="3:38" x14ac:dyDescent="0.2">
      <c r="C67" s="150">
        <v>59</v>
      </c>
      <c r="D67" s="151"/>
      <c r="E67" s="21"/>
      <c r="F67" s="24"/>
      <c r="G67" s="3"/>
      <c r="H67" s="3"/>
      <c r="I67" s="26"/>
      <c r="J67" s="26"/>
      <c r="K67" s="33"/>
      <c r="L67" s="34"/>
      <c r="M67" s="34" t="str">
        <f t="shared" si="13"/>
        <v/>
      </c>
      <c r="N67" s="34" t="str">
        <f t="shared" si="8"/>
        <v/>
      </c>
      <c r="O67" s="34"/>
      <c r="P67" s="34" t="str">
        <f t="shared" si="9"/>
        <v/>
      </c>
      <c r="Q67" s="34" t="str">
        <f t="shared" si="14"/>
        <v/>
      </c>
      <c r="R67" s="34" t="str">
        <f t="shared" si="15"/>
        <v/>
      </c>
      <c r="S67" s="19" t="str">
        <f t="shared" si="16"/>
        <v/>
      </c>
      <c r="T67" s="19"/>
      <c r="U67" s="19" t="str">
        <f t="shared" si="23"/>
        <v/>
      </c>
      <c r="V67" s="19" t="str">
        <f t="shared" si="17"/>
        <v/>
      </c>
      <c r="W67" s="19" t="str">
        <f t="shared" si="18"/>
        <v/>
      </c>
      <c r="X67" s="19" t="str">
        <f t="shared" si="19"/>
        <v/>
      </c>
      <c r="Y67" s="19" t="str">
        <f t="shared" si="24"/>
        <v/>
      </c>
      <c r="Z67" s="27" t="str">
        <f t="shared" si="20"/>
        <v/>
      </c>
      <c r="AA67" s="32"/>
      <c r="AB67" s="36"/>
      <c r="AC67" s="35" t="str">
        <f t="shared" si="3"/>
        <v/>
      </c>
      <c r="AD67" s="35" t="str">
        <f>IF(AA67="","",SUMIFS(商品管理表!$N$8:$N$10000,商品管理表!$C$8:$C$10000,仕入れ管理表!$D67,商品管理表!$Y$8:$Y$10000,"済"))</f>
        <v/>
      </c>
      <c r="AE67" s="35" t="str">
        <f t="shared" si="25"/>
        <v/>
      </c>
      <c r="AF67" s="18"/>
      <c r="AG67" s="18"/>
      <c r="AH67" s="18"/>
      <c r="AI67" s="156" t="str">
        <f t="shared" si="21"/>
        <v/>
      </c>
      <c r="AJ67" s="127"/>
      <c r="AK67" s="128" t="str">
        <f t="shared" si="22"/>
        <v/>
      </c>
      <c r="AL67" s="128"/>
    </row>
    <row r="68" spans="3:38" x14ac:dyDescent="0.2">
      <c r="C68" s="150">
        <v>60</v>
      </c>
      <c r="D68" s="151"/>
      <c r="E68" s="21"/>
      <c r="F68" s="24"/>
      <c r="G68" s="3"/>
      <c r="H68" s="3"/>
      <c r="I68" s="26"/>
      <c r="J68" s="26"/>
      <c r="K68" s="33"/>
      <c r="L68" s="34"/>
      <c r="M68" s="34" t="str">
        <f t="shared" si="13"/>
        <v/>
      </c>
      <c r="N68" s="34" t="str">
        <f t="shared" si="8"/>
        <v/>
      </c>
      <c r="O68" s="34"/>
      <c r="P68" s="34" t="str">
        <f t="shared" si="9"/>
        <v/>
      </c>
      <c r="Q68" s="34" t="str">
        <f t="shared" si="14"/>
        <v/>
      </c>
      <c r="R68" s="34" t="str">
        <f t="shared" si="15"/>
        <v/>
      </c>
      <c r="S68" s="19" t="str">
        <f t="shared" si="16"/>
        <v/>
      </c>
      <c r="T68" s="19"/>
      <c r="U68" s="19" t="str">
        <f t="shared" si="23"/>
        <v/>
      </c>
      <c r="V68" s="19" t="str">
        <f t="shared" si="17"/>
        <v/>
      </c>
      <c r="W68" s="19" t="str">
        <f t="shared" si="18"/>
        <v/>
      </c>
      <c r="X68" s="19" t="str">
        <f t="shared" si="19"/>
        <v/>
      </c>
      <c r="Y68" s="19" t="str">
        <f t="shared" si="24"/>
        <v/>
      </c>
      <c r="Z68" s="27" t="str">
        <f t="shared" si="20"/>
        <v/>
      </c>
      <c r="AA68" s="32"/>
      <c r="AB68" s="36"/>
      <c r="AC68" s="35" t="str">
        <f t="shared" si="3"/>
        <v/>
      </c>
      <c r="AD68" s="35" t="str">
        <f>IF(AA68="","",SUMIFS(商品管理表!$N$8:$N$10000,商品管理表!$C$8:$C$10000,仕入れ管理表!$D68,商品管理表!$Y$8:$Y$10000,"済"))</f>
        <v/>
      </c>
      <c r="AE68" s="35" t="str">
        <f t="shared" si="25"/>
        <v/>
      </c>
      <c r="AF68" s="18"/>
      <c r="AG68" s="18"/>
      <c r="AH68" s="18"/>
      <c r="AI68" s="156" t="str">
        <f t="shared" si="21"/>
        <v/>
      </c>
      <c r="AJ68" s="127"/>
      <c r="AK68" s="128" t="str">
        <f t="shared" si="22"/>
        <v/>
      </c>
      <c r="AL68" s="128"/>
    </row>
    <row r="69" spans="3:38" x14ac:dyDescent="0.2">
      <c r="C69" s="150">
        <v>61</v>
      </c>
      <c r="D69" s="151"/>
      <c r="E69" s="21"/>
      <c r="F69" s="24"/>
      <c r="G69" s="3"/>
      <c r="H69" s="3"/>
      <c r="I69" s="26"/>
      <c r="J69" s="26"/>
      <c r="K69" s="33"/>
      <c r="L69" s="34"/>
      <c r="M69" s="34" t="str">
        <f t="shared" si="13"/>
        <v/>
      </c>
      <c r="N69" s="34" t="str">
        <f t="shared" si="8"/>
        <v/>
      </c>
      <c r="O69" s="34"/>
      <c r="P69" s="34" t="str">
        <f t="shared" si="9"/>
        <v/>
      </c>
      <c r="Q69" s="34" t="str">
        <f t="shared" si="14"/>
        <v/>
      </c>
      <c r="R69" s="34" t="str">
        <f t="shared" si="15"/>
        <v/>
      </c>
      <c r="S69" s="19" t="str">
        <f t="shared" si="16"/>
        <v/>
      </c>
      <c r="T69" s="19"/>
      <c r="U69" s="19" t="str">
        <f t="shared" si="23"/>
        <v/>
      </c>
      <c r="V69" s="19" t="str">
        <f t="shared" si="17"/>
        <v/>
      </c>
      <c r="W69" s="19" t="str">
        <f t="shared" si="18"/>
        <v/>
      </c>
      <c r="X69" s="19" t="str">
        <f t="shared" si="19"/>
        <v/>
      </c>
      <c r="Y69" s="19" t="str">
        <f t="shared" si="24"/>
        <v/>
      </c>
      <c r="Z69" s="27" t="str">
        <f t="shared" si="20"/>
        <v/>
      </c>
      <c r="AA69" s="32"/>
      <c r="AB69" s="36"/>
      <c r="AC69" s="35" t="str">
        <f t="shared" si="3"/>
        <v/>
      </c>
      <c r="AD69" s="35" t="str">
        <f>IF(AA69="","",SUMIFS(商品管理表!$N$8:$N$10000,商品管理表!$C$8:$C$10000,仕入れ管理表!$D69,商品管理表!$Y$8:$Y$10000,"済"))</f>
        <v/>
      </c>
      <c r="AE69" s="35" t="str">
        <f t="shared" si="25"/>
        <v/>
      </c>
      <c r="AF69" s="18"/>
      <c r="AG69" s="18"/>
      <c r="AH69" s="18"/>
      <c r="AI69" s="156" t="str">
        <f t="shared" si="21"/>
        <v/>
      </c>
      <c r="AJ69" s="127"/>
      <c r="AK69" s="128" t="str">
        <f t="shared" si="22"/>
        <v/>
      </c>
      <c r="AL69" s="128"/>
    </row>
    <row r="70" spans="3:38" x14ac:dyDescent="0.2">
      <c r="C70" s="150">
        <v>62</v>
      </c>
      <c r="D70" s="151"/>
      <c r="E70" s="21"/>
      <c r="F70" s="24"/>
      <c r="G70" s="3"/>
      <c r="H70" s="3"/>
      <c r="I70" s="26"/>
      <c r="J70" s="26"/>
      <c r="K70" s="33"/>
      <c r="L70" s="34"/>
      <c r="M70" s="34" t="str">
        <f t="shared" si="13"/>
        <v/>
      </c>
      <c r="N70" s="34" t="str">
        <f t="shared" si="8"/>
        <v/>
      </c>
      <c r="O70" s="34"/>
      <c r="P70" s="34" t="str">
        <f t="shared" si="9"/>
        <v/>
      </c>
      <c r="Q70" s="34" t="str">
        <f t="shared" si="14"/>
        <v/>
      </c>
      <c r="R70" s="34" t="str">
        <f t="shared" si="15"/>
        <v/>
      </c>
      <c r="S70" s="19" t="str">
        <f t="shared" si="16"/>
        <v/>
      </c>
      <c r="T70" s="19"/>
      <c r="U70" s="19" t="str">
        <f t="shared" si="23"/>
        <v/>
      </c>
      <c r="V70" s="19" t="str">
        <f t="shared" si="17"/>
        <v/>
      </c>
      <c r="W70" s="19" t="str">
        <f t="shared" si="18"/>
        <v/>
      </c>
      <c r="X70" s="19" t="str">
        <f t="shared" si="19"/>
        <v/>
      </c>
      <c r="Y70" s="19" t="str">
        <f t="shared" si="24"/>
        <v/>
      </c>
      <c r="Z70" s="27" t="str">
        <f t="shared" si="20"/>
        <v/>
      </c>
      <c r="AA70" s="32"/>
      <c r="AB70" s="36"/>
      <c r="AC70" s="35" t="str">
        <f t="shared" si="3"/>
        <v/>
      </c>
      <c r="AD70" s="35" t="str">
        <f>IF(AA70="","",SUMIFS(商品管理表!$N$8:$N$10000,商品管理表!$C$8:$C$10000,仕入れ管理表!$D70,商品管理表!$Y$8:$Y$10000,"済"))</f>
        <v/>
      </c>
      <c r="AE70" s="35" t="str">
        <f t="shared" si="25"/>
        <v/>
      </c>
      <c r="AF70" s="18"/>
      <c r="AG70" s="18"/>
      <c r="AH70" s="18"/>
      <c r="AI70" s="156" t="str">
        <f t="shared" si="21"/>
        <v/>
      </c>
      <c r="AJ70" s="127"/>
      <c r="AK70" s="128" t="str">
        <f t="shared" si="22"/>
        <v/>
      </c>
      <c r="AL70" s="128"/>
    </row>
    <row r="71" spans="3:38" x14ac:dyDescent="0.2">
      <c r="C71" s="150">
        <v>63</v>
      </c>
      <c r="D71" s="151"/>
      <c r="E71" s="21"/>
      <c r="F71" s="24"/>
      <c r="G71" s="3"/>
      <c r="H71" s="3"/>
      <c r="I71" s="26"/>
      <c r="J71" s="26"/>
      <c r="K71" s="33"/>
      <c r="L71" s="34"/>
      <c r="M71" s="34" t="str">
        <f t="shared" si="13"/>
        <v/>
      </c>
      <c r="N71" s="34" t="str">
        <f t="shared" si="8"/>
        <v/>
      </c>
      <c r="O71" s="34"/>
      <c r="P71" s="34" t="str">
        <f t="shared" si="9"/>
        <v/>
      </c>
      <c r="Q71" s="34" t="str">
        <f t="shared" si="14"/>
        <v/>
      </c>
      <c r="R71" s="34" t="str">
        <f t="shared" si="15"/>
        <v/>
      </c>
      <c r="S71" s="19" t="str">
        <f t="shared" si="16"/>
        <v/>
      </c>
      <c r="T71" s="19"/>
      <c r="U71" s="19" t="str">
        <f t="shared" si="23"/>
        <v/>
      </c>
      <c r="V71" s="19" t="str">
        <f t="shared" si="17"/>
        <v/>
      </c>
      <c r="W71" s="19" t="str">
        <f t="shared" si="18"/>
        <v/>
      </c>
      <c r="X71" s="19" t="str">
        <f t="shared" si="19"/>
        <v/>
      </c>
      <c r="Y71" s="19" t="str">
        <f t="shared" si="24"/>
        <v/>
      </c>
      <c r="Z71" s="27" t="str">
        <f t="shared" si="20"/>
        <v/>
      </c>
      <c r="AA71" s="32"/>
      <c r="AB71" s="36"/>
      <c r="AC71" s="35" t="str">
        <f t="shared" si="3"/>
        <v/>
      </c>
      <c r="AD71" s="35" t="str">
        <f>IF(AA71="","",SUMIFS(商品管理表!$N$8:$N$10000,商品管理表!$C$8:$C$10000,仕入れ管理表!$D71,商品管理表!$Y$8:$Y$10000,"済"))</f>
        <v/>
      </c>
      <c r="AE71" s="35" t="str">
        <f t="shared" si="25"/>
        <v/>
      </c>
      <c r="AF71" s="18"/>
      <c r="AG71" s="18"/>
      <c r="AH71" s="18"/>
      <c r="AI71" s="156" t="str">
        <f t="shared" si="21"/>
        <v/>
      </c>
      <c r="AJ71" s="127"/>
      <c r="AK71" s="128" t="str">
        <f t="shared" si="22"/>
        <v/>
      </c>
      <c r="AL71" s="128"/>
    </row>
    <row r="72" spans="3:38" x14ac:dyDescent="0.2">
      <c r="C72" s="150">
        <v>64</v>
      </c>
      <c r="D72" s="151"/>
      <c r="E72" s="21"/>
      <c r="F72" s="24"/>
      <c r="G72" s="3"/>
      <c r="H72" s="3"/>
      <c r="I72" s="26"/>
      <c r="J72" s="26"/>
      <c r="K72" s="33"/>
      <c r="L72" s="34"/>
      <c r="M72" s="34" t="str">
        <f t="shared" si="13"/>
        <v/>
      </c>
      <c r="N72" s="34" t="str">
        <f t="shared" si="8"/>
        <v/>
      </c>
      <c r="O72" s="34"/>
      <c r="P72" s="34" t="str">
        <f t="shared" si="9"/>
        <v/>
      </c>
      <c r="Q72" s="34" t="str">
        <f t="shared" si="14"/>
        <v/>
      </c>
      <c r="R72" s="34" t="str">
        <f t="shared" si="15"/>
        <v/>
      </c>
      <c r="S72" s="19" t="str">
        <f t="shared" si="16"/>
        <v/>
      </c>
      <c r="T72" s="19"/>
      <c r="U72" s="19" t="str">
        <f t="shared" si="23"/>
        <v/>
      </c>
      <c r="V72" s="19" t="str">
        <f t="shared" si="17"/>
        <v/>
      </c>
      <c r="W72" s="19" t="str">
        <f t="shared" si="18"/>
        <v/>
      </c>
      <c r="X72" s="19" t="str">
        <f t="shared" si="19"/>
        <v/>
      </c>
      <c r="Y72" s="19" t="str">
        <f t="shared" si="24"/>
        <v/>
      </c>
      <c r="Z72" s="27" t="str">
        <f t="shared" si="20"/>
        <v/>
      </c>
      <c r="AA72" s="32"/>
      <c r="AB72" s="36"/>
      <c r="AC72" s="35" t="str">
        <f t="shared" ref="AC72:AC135" si="26">IF(AB72="","",IF(VLOOKUP($D72,出品日データ,1,FALSE)="","","済"))</f>
        <v/>
      </c>
      <c r="AD72" s="35" t="str">
        <f>IF(AA72="","",SUMIFS(商品管理表!$N$8:$N$10000,商品管理表!$C$8:$C$10000,仕入れ管理表!$D72,商品管理表!$Y$8:$Y$10000,"済"))</f>
        <v/>
      </c>
      <c r="AE72" s="35" t="str">
        <f t="shared" si="25"/>
        <v/>
      </c>
      <c r="AF72" s="18"/>
      <c r="AG72" s="18"/>
      <c r="AH72" s="18"/>
      <c r="AI72" s="156" t="str">
        <f t="shared" si="21"/>
        <v/>
      </c>
      <c r="AJ72" s="127"/>
      <c r="AK72" s="128" t="str">
        <f t="shared" si="22"/>
        <v/>
      </c>
      <c r="AL72" s="128"/>
    </row>
    <row r="73" spans="3:38" x14ac:dyDescent="0.2">
      <c r="C73" s="150">
        <v>65</v>
      </c>
      <c r="D73" s="151"/>
      <c r="E73" s="21"/>
      <c r="F73" s="24"/>
      <c r="G73" s="3"/>
      <c r="H73" s="3"/>
      <c r="I73" s="26"/>
      <c r="J73" s="26"/>
      <c r="K73" s="33"/>
      <c r="L73" s="34"/>
      <c r="M73" s="34" t="str">
        <f t="shared" si="13"/>
        <v/>
      </c>
      <c r="N73" s="34" t="str">
        <f t="shared" si="8"/>
        <v/>
      </c>
      <c r="O73" s="34"/>
      <c r="P73" s="34" t="str">
        <f t="shared" si="9"/>
        <v/>
      </c>
      <c r="Q73" s="34" t="str">
        <f t="shared" si="14"/>
        <v/>
      </c>
      <c r="R73" s="34" t="str">
        <f t="shared" si="15"/>
        <v/>
      </c>
      <c r="S73" s="19" t="str">
        <f t="shared" si="16"/>
        <v/>
      </c>
      <c r="T73" s="19"/>
      <c r="U73" s="19" t="str">
        <f t="shared" si="23"/>
        <v/>
      </c>
      <c r="V73" s="19" t="str">
        <f t="shared" si="17"/>
        <v/>
      </c>
      <c r="W73" s="19" t="str">
        <f t="shared" si="18"/>
        <v/>
      </c>
      <c r="X73" s="19" t="str">
        <f t="shared" si="19"/>
        <v/>
      </c>
      <c r="Y73" s="19" t="str">
        <f t="shared" si="24"/>
        <v/>
      </c>
      <c r="Z73" s="27" t="str">
        <f t="shared" si="20"/>
        <v/>
      </c>
      <c r="AA73" s="32"/>
      <c r="AB73" s="36"/>
      <c r="AC73" s="35" t="str">
        <f t="shared" si="26"/>
        <v/>
      </c>
      <c r="AD73" s="35" t="str">
        <f>IF(AA73="","",SUMIFS(商品管理表!$N$8:$N$10000,商品管理表!$C$8:$C$10000,仕入れ管理表!$D73,商品管理表!$Y$8:$Y$10000,"済"))</f>
        <v/>
      </c>
      <c r="AE73" s="35" t="str">
        <f t="shared" si="25"/>
        <v/>
      </c>
      <c r="AF73" s="18"/>
      <c r="AG73" s="18"/>
      <c r="AH73" s="18"/>
      <c r="AI73" s="156" t="str">
        <f t="shared" si="21"/>
        <v/>
      </c>
      <c r="AJ73" s="127"/>
      <c r="AK73" s="128" t="str">
        <f t="shared" si="22"/>
        <v/>
      </c>
      <c r="AL73" s="128"/>
    </row>
    <row r="74" spans="3:38" x14ac:dyDescent="0.2">
      <c r="C74" s="150">
        <v>66</v>
      </c>
      <c r="D74" s="151"/>
      <c r="E74" s="21"/>
      <c r="F74" s="24"/>
      <c r="G74" s="3"/>
      <c r="H74" s="3"/>
      <c r="I74" s="26"/>
      <c r="J74" s="26"/>
      <c r="K74" s="33"/>
      <c r="L74" s="34"/>
      <c r="M74" s="34" t="str">
        <f t="shared" si="13"/>
        <v/>
      </c>
      <c r="N74" s="34" t="str">
        <f t="shared" ref="N74:N137" si="27">IF(L74="","",L74)</f>
        <v/>
      </c>
      <c r="O74" s="34"/>
      <c r="P74" s="34" t="str">
        <f t="shared" ref="P74:P137" si="28">IF(L74="","",(N74+O74)*1.016)</f>
        <v/>
      </c>
      <c r="Q74" s="34" t="str">
        <f t="shared" si="14"/>
        <v/>
      </c>
      <c r="R74" s="34" t="str">
        <f t="shared" si="15"/>
        <v/>
      </c>
      <c r="S74" s="19" t="str">
        <f t="shared" si="16"/>
        <v/>
      </c>
      <c r="T74" s="19"/>
      <c r="U74" s="19" t="str">
        <f t="shared" si="23"/>
        <v/>
      </c>
      <c r="V74" s="19" t="str">
        <f t="shared" si="17"/>
        <v/>
      </c>
      <c r="W74" s="19" t="str">
        <f t="shared" si="18"/>
        <v/>
      </c>
      <c r="X74" s="19" t="str">
        <f t="shared" si="19"/>
        <v/>
      </c>
      <c r="Y74" s="19" t="str">
        <f t="shared" si="24"/>
        <v/>
      </c>
      <c r="Z74" s="27" t="str">
        <f t="shared" si="20"/>
        <v/>
      </c>
      <c r="AA74" s="32"/>
      <c r="AB74" s="36"/>
      <c r="AC74" s="35" t="str">
        <f t="shared" si="26"/>
        <v/>
      </c>
      <c r="AD74" s="35" t="str">
        <f>IF(AA74="","",SUMIFS(商品管理表!$N$8:$N$10000,商品管理表!$C$8:$C$10000,仕入れ管理表!$D74,商品管理表!$Y$8:$Y$10000,"済"))</f>
        <v/>
      </c>
      <c r="AE74" s="35" t="str">
        <f t="shared" si="25"/>
        <v/>
      </c>
      <c r="AF74" s="18"/>
      <c r="AG74" s="18"/>
      <c r="AH74" s="18"/>
      <c r="AI74" s="156" t="str">
        <f t="shared" si="21"/>
        <v/>
      </c>
      <c r="AJ74" s="127"/>
      <c r="AK74" s="128" t="str">
        <f t="shared" si="22"/>
        <v/>
      </c>
      <c r="AL74" s="128"/>
    </row>
    <row r="75" spans="3:38" x14ac:dyDescent="0.2">
      <c r="C75" s="150">
        <v>67</v>
      </c>
      <c r="D75" s="151"/>
      <c r="E75" s="21"/>
      <c r="F75" s="24"/>
      <c r="G75" s="3"/>
      <c r="H75" s="3"/>
      <c r="I75" s="26"/>
      <c r="J75" s="26"/>
      <c r="K75" s="33"/>
      <c r="L75" s="34"/>
      <c r="M75" s="34" t="str">
        <f t="shared" ref="M75:M138" si="29">IF(L75="","",L75*K75)</f>
        <v/>
      </c>
      <c r="N75" s="34" t="str">
        <f t="shared" si="27"/>
        <v/>
      </c>
      <c r="O75" s="34"/>
      <c r="P75" s="34" t="str">
        <f t="shared" si="28"/>
        <v/>
      </c>
      <c r="Q75" s="34" t="str">
        <f t="shared" ref="Q75:Q138" si="30">IF(N75="","",IF(O75="",0,N75*0.1))</f>
        <v/>
      </c>
      <c r="R75" s="34" t="str">
        <f t="shared" ref="R75:R138" si="31">IF(P75="","",P75+Q75)</f>
        <v/>
      </c>
      <c r="S75" s="19" t="str">
        <f t="shared" ref="S75:S138" si="32">IF(L75="","",P75*K75)</f>
        <v/>
      </c>
      <c r="T75" s="19"/>
      <c r="U75" s="19" t="str">
        <f t="shared" si="23"/>
        <v/>
      </c>
      <c r="V75" s="19" t="str">
        <f t="shared" ref="V75:V138" si="33">IF(T75="","",T75*0.0864)</f>
        <v/>
      </c>
      <c r="W75" s="19" t="str">
        <f t="shared" ref="W75:W138" si="34">IF(U75="","",U75*0.0864)</f>
        <v/>
      </c>
      <c r="X75" s="19" t="str">
        <f t="shared" ref="X75:X138" si="35">IF(T75="","",T75-R75-V75)</f>
        <v/>
      </c>
      <c r="Y75" s="19" t="str">
        <f t="shared" si="24"/>
        <v/>
      </c>
      <c r="Z75" s="27" t="str">
        <f t="shared" ref="Z75:Z138" si="36">IF(Y75="","",Y75/U75)</f>
        <v/>
      </c>
      <c r="AA75" s="32"/>
      <c r="AB75" s="36"/>
      <c r="AC75" s="35" t="str">
        <f t="shared" si="26"/>
        <v/>
      </c>
      <c r="AD75" s="35" t="str">
        <f>IF(AA75="","",SUMIFS(商品管理表!$N$8:$N$10000,商品管理表!$C$8:$C$10000,仕入れ管理表!$D75,商品管理表!$Y$8:$Y$10000,"済"))</f>
        <v/>
      </c>
      <c r="AE75" s="35" t="str">
        <f t="shared" si="25"/>
        <v/>
      </c>
      <c r="AF75" s="18"/>
      <c r="AG75" s="18"/>
      <c r="AH75" s="18"/>
      <c r="AI75" s="156" t="str">
        <f t="shared" ref="AI75:AI138" si="37">IF(O75="","","MyUS")</f>
        <v/>
      </c>
      <c r="AJ75" s="127"/>
      <c r="AK75" s="128" t="str">
        <f t="shared" ref="AK75:AK138" si="38">IF(AA75="済",N75*AE75,"")</f>
        <v/>
      </c>
      <c r="AL75" s="128"/>
    </row>
    <row r="76" spans="3:38" x14ac:dyDescent="0.2">
      <c r="C76" s="150">
        <v>68</v>
      </c>
      <c r="D76" s="151"/>
      <c r="E76" s="21"/>
      <c r="F76" s="24"/>
      <c r="G76" s="3"/>
      <c r="H76" s="3"/>
      <c r="I76" s="26"/>
      <c r="J76" s="26"/>
      <c r="K76" s="33"/>
      <c r="L76" s="34"/>
      <c r="M76" s="34" t="str">
        <f t="shared" si="29"/>
        <v/>
      </c>
      <c r="N76" s="34" t="str">
        <f t="shared" si="27"/>
        <v/>
      </c>
      <c r="O76" s="34"/>
      <c r="P76" s="34" t="str">
        <f t="shared" si="28"/>
        <v/>
      </c>
      <c r="Q76" s="34" t="str">
        <f t="shared" si="30"/>
        <v/>
      </c>
      <c r="R76" s="34" t="str">
        <f t="shared" si="31"/>
        <v/>
      </c>
      <c r="S76" s="19" t="str">
        <f t="shared" si="32"/>
        <v/>
      </c>
      <c r="T76" s="19"/>
      <c r="U76" s="19" t="str">
        <f t="shared" ref="U76:U139" si="39">IF(T76="","",K76*T76)</f>
        <v/>
      </c>
      <c r="V76" s="19" t="str">
        <f t="shared" si="33"/>
        <v/>
      </c>
      <c r="W76" s="19" t="str">
        <f t="shared" si="34"/>
        <v/>
      </c>
      <c r="X76" s="19" t="str">
        <f t="shared" si="35"/>
        <v/>
      </c>
      <c r="Y76" s="19" t="str">
        <f t="shared" ref="Y76:Y139" si="40">IF(U76="","",U76-W76-Q76-S76)</f>
        <v/>
      </c>
      <c r="Z76" s="27" t="str">
        <f t="shared" si="36"/>
        <v/>
      </c>
      <c r="AA76" s="32"/>
      <c r="AB76" s="36"/>
      <c r="AC76" s="35" t="str">
        <f t="shared" si="26"/>
        <v/>
      </c>
      <c r="AD76" s="35" t="str">
        <f>IF(AA76="","",SUMIFS(商品管理表!$N$8:$N$10000,商品管理表!$C$8:$C$10000,仕入れ管理表!$D76,商品管理表!$Y$8:$Y$10000,"済"))</f>
        <v/>
      </c>
      <c r="AE76" s="35" t="str">
        <f t="shared" ref="AE76:AE139" si="41">IF(AD76&lt;&gt;"",K76-AD76,"")</f>
        <v/>
      </c>
      <c r="AF76" s="18"/>
      <c r="AG76" s="18"/>
      <c r="AH76" s="18"/>
      <c r="AI76" s="156" t="str">
        <f t="shared" si="37"/>
        <v/>
      </c>
      <c r="AJ76" s="127"/>
      <c r="AK76" s="128" t="str">
        <f t="shared" si="38"/>
        <v/>
      </c>
      <c r="AL76" s="128"/>
    </row>
    <row r="77" spans="3:38" x14ac:dyDescent="0.2">
      <c r="C77" s="150">
        <v>69</v>
      </c>
      <c r="D77" s="151"/>
      <c r="E77" s="21"/>
      <c r="F77" s="24"/>
      <c r="G77" s="3"/>
      <c r="H77" s="3"/>
      <c r="I77" s="26"/>
      <c r="J77" s="26"/>
      <c r="K77" s="33"/>
      <c r="L77" s="34"/>
      <c r="M77" s="34" t="str">
        <f t="shared" si="29"/>
        <v/>
      </c>
      <c r="N77" s="34" t="str">
        <f t="shared" si="27"/>
        <v/>
      </c>
      <c r="O77" s="34"/>
      <c r="P77" s="34" t="str">
        <f t="shared" si="28"/>
        <v/>
      </c>
      <c r="Q77" s="34" t="str">
        <f t="shared" si="30"/>
        <v/>
      </c>
      <c r="R77" s="34" t="str">
        <f t="shared" si="31"/>
        <v/>
      </c>
      <c r="S77" s="19" t="str">
        <f t="shared" si="32"/>
        <v/>
      </c>
      <c r="T77" s="19"/>
      <c r="U77" s="19" t="str">
        <f t="shared" si="39"/>
        <v/>
      </c>
      <c r="V77" s="19" t="str">
        <f t="shared" si="33"/>
        <v/>
      </c>
      <c r="W77" s="19" t="str">
        <f t="shared" si="34"/>
        <v/>
      </c>
      <c r="X77" s="19" t="str">
        <f t="shared" si="35"/>
        <v/>
      </c>
      <c r="Y77" s="19" t="str">
        <f t="shared" si="40"/>
        <v/>
      </c>
      <c r="Z77" s="27" t="str">
        <f t="shared" si="36"/>
        <v/>
      </c>
      <c r="AA77" s="32"/>
      <c r="AB77" s="36"/>
      <c r="AC77" s="35" t="str">
        <f t="shared" si="26"/>
        <v/>
      </c>
      <c r="AD77" s="35" t="str">
        <f>IF(AA77="","",SUMIFS(商品管理表!$N$8:$N$10000,商品管理表!$C$8:$C$10000,仕入れ管理表!$D77,商品管理表!$Y$8:$Y$10000,"済"))</f>
        <v/>
      </c>
      <c r="AE77" s="35" t="str">
        <f t="shared" si="41"/>
        <v/>
      </c>
      <c r="AF77" s="18"/>
      <c r="AG77" s="18"/>
      <c r="AH77" s="18"/>
      <c r="AI77" s="156" t="str">
        <f t="shared" si="37"/>
        <v/>
      </c>
      <c r="AJ77" s="127"/>
      <c r="AK77" s="128" t="str">
        <f t="shared" si="38"/>
        <v/>
      </c>
      <c r="AL77" s="128"/>
    </row>
    <row r="78" spans="3:38" x14ac:dyDescent="0.2">
      <c r="C78" s="150">
        <v>70</v>
      </c>
      <c r="D78" s="151"/>
      <c r="E78" s="21"/>
      <c r="F78" s="24"/>
      <c r="G78" s="3"/>
      <c r="H78" s="3"/>
      <c r="I78" s="26"/>
      <c r="J78" s="26"/>
      <c r="K78" s="33"/>
      <c r="L78" s="34"/>
      <c r="M78" s="34" t="str">
        <f t="shared" si="29"/>
        <v/>
      </c>
      <c r="N78" s="34" t="str">
        <f t="shared" si="27"/>
        <v/>
      </c>
      <c r="O78" s="34"/>
      <c r="P78" s="34" t="str">
        <f t="shared" si="28"/>
        <v/>
      </c>
      <c r="Q78" s="34" t="str">
        <f t="shared" si="30"/>
        <v/>
      </c>
      <c r="R78" s="34" t="str">
        <f t="shared" si="31"/>
        <v/>
      </c>
      <c r="S78" s="19" t="str">
        <f t="shared" si="32"/>
        <v/>
      </c>
      <c r="T78" s="19"/>
      <c r="U78" s="19" t="str">
        <f t="shared" si="39"/>
        <v/>
      </c>
      <c r="V78" s="19" t="str">
        <f t="shared" si="33"/>
        <v/>
      </c>
      <c r="W78" s="19" t="str">
        <f t="shared" si="34"/>
        <v/>
      </c>
      <c r="X78" s="19" t="str">
        <f t="shared" si="35"/>
        <v/>
      </c>
      <c r="Y78" s="19" t="str">
        <f t="shared" si="40"/>
        <v/>
      </c>
      <c r="Z78" s="27" t="str">
        <f t="shared" si="36"/>
        <v/>
      </c>
      <c r="AA78" s="32"/>
      <c r="AB78" s="36"/>
      <c r="AC78" s="35" t="str">
        <f t="shared" si="26"/>
        <v/>
      </c>
      <c r="AD78" s="35" t="str">
        <f>IF(AA78="","",SUMIFS(商品管理表!$N$8:$N$10000,商品管理表!$C$8:$C$10000,仕入れ管理表!$D78,商品管理表!$Y$8:$Y$10000,"済"))</f>
        <v/>
      </c>
      <c r="AE78" s="35" t="str">
        <f t="shared" si="41"/>
        <v/>
      </c>
      <c r="AF78" s="18"/>
      <c r="AG78" s="18"/>
      <c r="AH78" s="18"/>
      <c r="AI78" s="156" t="str">
        <f t="shared" si="37"/>
        <v/>
      </c>
      <c r="AJ78" s="127"/>
      <c r="AK78" s="128" t="str">
        <f t="shared" si="38"/>
        <v/>
      </c>
      <c r="AL78" s="128"/>
    </row>
    <row r="79" spans="3:38" x14ac:dyDescent="0.2">
      <c r="C79" s="150">
        <v>71</v>
      </c>
      <c r="D79" s="151"/>
      <c r="E79" s="21"/>
      <c r="F79" s="24"/>
      <c r="G79" s="3"/>
      <c r="H79" s="3"/>
      <c r="I79" s="26"/>
      <c r="J79" s="26"/>
      <c r="K79" s="33"/>
      <c r="L79" s="34"/>
      <c r="M79" s="34" t="str">
        <f t="shared" si="29"/>
        <v/>
      </c>
      <c r="N79" s="34" t="str">
        <f t="shared" si="27"/>
        <v/>
      </c>
      <c r="O79" s="34"/>
      <c r="P79" s="34" t="str">
        <f t="shared" si="28"/>
        <v/>
      </c>
      <c r="Q79" s="34" t="str">
        <f t="shared" si="30"/>
        <v/>
      </c>
      <c r="R79" s="34" t="str">
        <f t="shared" si="31"/>
        <v/>
      </c>
      <c r="S79" s="19" t="str">
        <f t="shared" si="32"/>
        <v/>
      </c>
      <c r="T79" s="19"/>
      <c r="U79" s="19" t="str">
        <f t="shared" si="39"/>
        <v/>
      </c>
      <c r="V79" s="19" t="str">
        <f t="shared" si="33"/>
        <v/>
      </c>
      <c r="W79" s="19" t="str">
        <f t="shared" si="34"/>
        <v/>
      </c>
      <c r="X79" s="19" t="str">
        <f t="shared" si="35"/>
        <v/>
      </c>
      <c r="Y79" s="19" t="str">
        <f t="shared" si="40"/>
        <v/>
      </c>
      <c r="Z79" s="27" t="str">
        <f t="shared" si="36"/>
        <v/>
      </c>
      <c r="AA79" s="32"/>
      <c r="AB79" s="36"/>
      <c r="AC79" s="35" t="str">
        <f t="shared" si="26"/>
        <v/>
      </c>
      <c r="AD79" s="35" t="str">
        <f>IF(AA79="","",SUMIFS(商品管理表!$N$8:$N$10000,商品管理表!$C$8:$C$10000,仕入れ管理表!$D79,商品管理表!$Y$8:$Y$10000,"済"))</f>
        <v/>
      </c>
      <c r="AE79" s="35" t="str">
        <f t="shared" si="41"/>
        <v/>
      </c>
      <c r="AF79" s="18"/>
      <c r="AG79" s="18"/>
      <c r="AH79" s="18"/>
      <c r="AI79" s="156" t="str">
        <f t="shared" si="37"/>
        <v/>
      </c>
      <c r="AJ79" s="127"/>
      <c r="AK79" s="128" t="str">
        <f t="shared" si="38"/>
        <v/>
      </c>
      <c r="AL79" s="128"/>
    </row>
    <row r="80" spans="3:38" x14ac:dyDescent="0.2">
      <c r="C80" s="150">
        <v>72</v>
      </c>
      <c r="D80" s="151"/>
      <c r="E80" s="21"/>
      <c r="F80" s="24"/>
      <c r="G80" s="3"/>
      <c r="H80" s="3"/>
      <c r="I80" s="26"/>
      <c r="J80" s="26"/>
      <c r="K80" s="33"/>
      <c r="L80" s="34"/>
      <c r="M80" s="34" t="str">
        <f t="shared" si="29"/>
        <v/>
      </c>
      <c r="N80" s="34" t="str">
        <f t="shared" si="27"/>
        <v/>
      </c>
      <c r="O80" s="34"/>
      <c r="P80" s="34" t="str">
        <f t="shared" si="28"/>
        <v/>
      </c>
      <c r="Q80" s="34" t="str">
        <f t="shared" si="30"/>
        <v/>
      </c>
      <c r="R80" s="34" t="str">
        <f t="shared" si="31"/>
        <v/>
      </c>
      <c r="S80" s="19" t="str">
        <f t="shared" si="32"/>
        <v/>
      </c>
      <c r="T80" s="19"/>
      <c r="U80" s="19" t="str">
        <f t="shared" si="39"/>
        <v/>
      </c>
      <c r="V80" s="19" t="str">
        <f t="shared" si="33"/>
        <v/>
      </c>
      <c r="W80" s="19" t="str">
        <f t="shared" si="34"/>
        <v/>
      </c>
      <c r="X80" s="19" t="str">
        <f t="shared" si="35"/>
        <v/>
      </c>
      <c r="Y80" s="19" t="str">
        <f t="shared" si="40"/>
        <v/>
      </c>
      <c r="Z80" s="27" t="str">
        <f t="shared" si="36"/>
        <v/>
      </c>
      <c r="AA80" s="32"/>
      <c r="AB80" s="36"/>
      <c r="AC80" s="35" t="str">
        <f t="shared" si="26"/>
        <v/>
      </c>
      <c r="AD80" s="35" t="str">
        <f>IF(AA80="","",SUMIFS(商品管理表!$N$8:$N$10000,商品管理表!$C$8:$C$10000,仕入れ管理表!$D80,商品管理表!$Y$8:$Y$10000,"済"))</f>
        <v/>
      </c>
      <c r="AE80" s="35" t="str">
        <f t="shared" si="41"/>
        <v/>
      </c>
      <c r="AF80" s="18"/>
      <c r="AG80" s="18"/>
      <c r="AH80" s="18"/>
      <c r="AI80" s="156" t="str">
        <f t="shared" si="37"/>
        <v/>
      </c>
      <c r="AJ80" s="127"/>
      <c r="AK80" s="128" t="str">
        <f t="shared" si="38"/>
        <v/>
      </c>
      <c r="AL80" s="128"/>
    </row>
    <row r="81" spans="3:38" x14ac:dyDescent="0.2">
      <c r="C81" s="150">
        <v>73</v>
      </c>
      <c r="D81" s="151"/>
      <c r="E81" s="21"/>
      <c r="F81" s="24"/>
      <c r="G81" s="3"/>
      <c r="H81" s="3"/>
      <c r="I81" s="26"/>
      <c r="J81" s="26"/>
      <c r="K81" s="33"/>
      <c r="L81" s="34"/>
      <c r="M81" s="34" t="str">
        <f t="shared" si="29"/>
        <v/>
      </c>
      <c r="N81" s="34" t="str">
        <f t="shared" si="27"/>
        <v/>
      </c>
      <c r="O81" s="34"/>
      <c r="P81" s="34" t="str">
        <f t="shared" si="28"/>
        <v/>
      </c>
      <c r="Q81" s="34" t="str">
        <f t="shared" si="30"/>
        <v/>
      </c>
      <c r="R81" s="34" t="str">
        <f t="shared" si="31"/>
        <v/>
      </c>
      <c r="S81" s="19" t="str">
        <f t="shared" si="32"/>
        <v/>
      </c>
      <c r="T81" s="19"/>
      <c r="U81" s="19" t="str">
        <f t="shared" si="39"/>
        <v/>
      </c>
      <c r="V81" s="19" t="str">
        <f t="shared" si="33"/>
        <v/>
      </c>
      <c r="W81" s="19" t="str">
        <f t="shared" si="34"/>
        <v/>
      </c>
      <c r="X81" s="19" t="str">
        <f t="shared" si="35"/>
        <v/>
      </c>
      <c r="Y81" s="19" t="str">
        <f t="shared" si="40"/>
        <v/>
      </c>
      <c r="Z81" s="27" t="str">
        <f t="shared" si="36"/>
        <v/>
      </c>
      <c r="AA81" s="32"/>
      <c r="AB81" s="36"/>
      <c r="AC81" s="35" t="str">
        <f t="shared" si="26"/>
        <v/>
      </c>
      <c r="AD81" s="35" t="str">
        <f>IF(AA81="","",SUMIFS(商品管理表!$N$8:$N$10000,商品管理表!$C$8:$C$10000,仕入れ管理表!$D81,商品管理表!$Y$8:$Y$10000,"済"))</f>
        <v/>
      </c>
      <c r="AE81" s="35" t="str">
        <f t="shared" si="41"/>
        <v/>
      </c>
      <c r="AF81" s="18"/>
      <c r="AG81" s="18"/>
      <c r="AH81" s="18"/>
      <c r="AI81" s="156" t="str">
        <f t="shared" si="37"/>
        <v/>
      </c>
      <c r="AJ81" s="127"/>
      <c r="AK81" s="128" t="str">
        <f t="shared" si="38"/>
        <v/>
      </c>
      <c r="AL81" s="128"/>
    </row>
    <row r="82" spans="3:38" x14ac:dyDescent="0.2">
      <c r="C82" s="150">
        <v>74</v>
      </c>
      <c r="D82" s="151"/>
      <c r="E82" s="21"/>
      <c r="F82" s="24"/>
      <c r="G82" s="3"/>
      <c r="H82" s="3"/>
      <c r="I82" s="26"/>
      <c r="J82" s="26"/>
      <c r="K82" s="33"/>
      <c r="L82" s="34"/>
      <c r="M82" s="34" t="str">
        <f t="shared" si="29"/>
        <v/>
      </c>
      <c r="N82" s="34" t="str">
        <f t="shared" si="27"/>
        <v/>
      </c>
      <c r="O82" s="34"/>
      <c r="P82" s="34" t="str">
        <f t="shared" si="28"/>
        <v/>
      </c>
      <c r="Q82" s="34" t="str">
        <f t="shared" si="30"/>
        <v/>
      </c>
      <c r="R82" s="34" t="str">
        <f t="shared" si="31"/>
        <v/>
      </c>
      <c r="S82" s="19" t="str">
        <f t="shared" si="32"/>
        <v/>
      </c>
      <c r="T82" s="19"/>
      <c r="U82" s="19" t="str">
        <f t="shared" si="39"/>
        <v/>
      </c>
      <c r="V82" s="19" t="str">
        <f t="shared" si="33"/>
        <v/>
      </c>
      <c r="W82" s="19" t="str">
        <f t="shared" si="34"/>
        <v/>
      </c>
      <c r="X82" s="19" t="str">
        <f t="shared" si="35"/>
        <v/>
      </c>
      <c r="Y82" s="19" t="str">
        <f t="shared" si="40"/>
        <v/>
      </c>
      <c r="Z82" s="27" t="str">
        <f t="shared" si="36"/>
        <v/>
      </c>
      <c r="AA82" s="32"/>
      <c r="AB82" s="36"/>
      <c r="AC82" s="35" t="str">
        <f t="shared" si="26"/>
        <v/>
      </c>
      <c r="AD82" s="35" t="str">
        <f>IF(AA82="","",SUMIFS(商品管理表!$N$8:$N$10000,商品管理表!$C$8:$C$10000,仕入れ管理表!$D82,商品管理表!$Y$8:$Y$10000,"済"))</f>
        <v/>
      </c>
      <c r="AE82" s="35" t="str">
        <f t="shared" si="41"/>
        <v/>
      </c>
      <c r="AF82" s="18"/>
      <c r="AG82" s="18"/>
      <c r="AH82" s="18"/>
      <c r="AI82" s="156" t="str">
        <f t="shared" si="37"/>
        <v/>
      </c>
      <c r="AJ82" s="127"/>
      <c r="AK82" s="128" t="str">
        <f t="shared" si="38"/>
        <v/>
      </c>
      <c r="AL82" s="128"/>
    </row>
    <row r="83" spans="3:38" x14ac:dyDescent="0.2">
      <c r="C83" s="150">
        <v>75</v>
      </c>
      <c r="D83" s="151"/>
      <c r="E83" s="21"/>
      <c r="F83" s="24"/>
      <c r="G83" s="3"/>
      <c r="H83" s="3"/>
      <c r="I83" s="26"/>
      <c r="J83" s="26"/>
      <c r="K83" s="33"/>
      <c r="L83" s="34"/>
      <c r="M83" s="34" t="str">
        <f t="shared" si="29"/>
        <v/>
      </c>
      <c r="N83" s="34" t="str">
        <f t="shared" si="27"/>
        <v/>
      </c>
      <c r="O83" s="34"/>
      <c r="P83" s="34" t="str">
        <f t="shared" si="28"/>
        <v/>
      </c>
      <c r="Q83" s="34" t="str">
        <f t="shared" si="30"/>
        <v/>
      </c>
      <c r="R83" s="34" t="str">
        <f t="shared" si="31"/>
        <v/>
      </c>
      <c r="S83" s="19" t="str">
        <f t="shared" si="32"/>
        <v/>
      </c>
      <c r="T83" s="19"/>
      <c r="U83" s="19" t="str">
        <f t="shared" si="39"/>
        <v/>
      </c>
      <c r="V83" s="19" t="str">
        <f t="shared" si="33"/>
        <v/>
      </c>
      <c r="W83" s="19" t="str">
        <f t="shared" si="34"/>
        <v/>
      </c>
      <c r="X83" s="19" t="str">
        <f t="shared" si="35"/>
        <v/>
      </c>
      <c r="Y83" s="19" t="str">
        <f t="shared" si="40"/>
        <v/>
      </c>
      <c r="Z83" s="27" t="str">
        <f t="shared" si="36"/>
        <v/>
      </c>
      <c r="AA83" s="32"/>
      <c r="AB83" s="36"/>
      <c r="AC83" s="35" t="str">
        <f t="shared" si="26"/>
        <v/>
      </c>
      <c r="AD83" s="35" t="str">
        <f>IF(AA83="","",SUMIFS(商品管理表!$N$8:$N$10000,商品管理表!$C$8:$C$10000,仕入れ管理表!$D83,商品管理表!$Y$8:$Y$10000,"済"))</f>
        <v/>
      </c>
      <c r="AE83" s="35" t="str">
        <f t="shared" si="41"/>
        <v/>
      </c>
      <c r="AF83" s="18"/>
      <c r="AG83" s="18"/>
      <c r="AH83" s="18"/>
      <c r="AI83" s="156" t="str">
        <f t="shared" si="37"/>
        <v/>
      </c>
      <c r="AJ83" s="127"/>
      <c r="AK83" s="128" t="str">
        <f t="shared" si="38"/>
        <v/>
      </c>
      <c r="AL83" s="128"/>
    </row>
    <row r="84" spans="3:38" x14ac:dyDescent="0.2">
      <c r="C84" s="150">
        <v>76</v>
      </c>
      <c r="D84" s="151"/>
      <c r="E84" s="21"/>
      <c r="F84" s="24"/>
      <c r="G84" s="3"/>
      <c r="H84" s="3"/>
      <c r="I84" s="26"/>
      <c r="J84" s="26"/>
      <c r="K84" s="33"/>
      <c r="L84" s="34"/>
      <c r="M84" s="34" t="str">
        <f t="shared" si="29"/>
        <v/>
      </c>
      <c r="N84" s="34" t="str">
        <f t="shared" si="27"/>
        <v/>
      </c>
      <c r="O84" s="34"/>
      <c r="P84" s="34" t="str">
        <f t="shared" si="28"/>
        <v/>
      </c>
      <c r="Q84" s="34" t="str">
        <f t="shared" si="30"/>
        <v/>
      </c>
      <c r="R84" s="34" t="str">
        <f t="shared" si="31"/>
        <v/>
      </c>
      <c r="S84" s="19" t="str">
        <f t="shared" si="32"/>
        <v/>
      </c>
      <c r="T84" s="19"/>
      <c r="U84" s="19" t="str">
        <f t="shared" si="39"/>
        <v/>
      </c>
      <c r="V84" s="19" t="str">
        <f t="shared" si="33"/>
        <v/>
      </c>
      <c r="W84" s="19" t="str">
        <f t="shared" si="34"/>
        <v/>
      </c>
      <c r="X84" s="19" t="str">
        <f t="shared" si="35"/>
        <v/>
      </c>
      <c r="Y84" s="19" t="str">
        <f t="shared" si="40"/>
        <v/>
      </c>
      <c r="Z84" s="27" t="str">
        <f t="shared" si="36"/>
        <v/>
      </c>
      <c r="AA84" s="32"/>
      <c r="AB84" s="36"/>
      <c r="AC84" s="35" t="str">
        <f t="shared" si="26"/>
        <v/>
      </c>
      <c r="AD84" s="35" t="str">
        <f>IF(AA84="","",SUMIFS(商品管理表!$N$8:$N$10000,商品管理表!$C$8:$C$10000,仕入れ管理表!$D84,商品管理表!$Y$8:$Y$10000,"済"))</f>
        <v/>
      </c>
      <c r="AE84" s="35" t="str">
        <f t="shared" si="41"/>
        <v/>
      </c>
      <c r="AF84" s="18"/>
      <c r="AG84" s="18"/>
      <c r="AH84" s="18"/>
      <c r="AI84" s="156" t="str">
        <f t="shared" si="37"/>
        <v/>
      </c>
      <c r="AJ84" s="127"/>
      <c r="AK84" s="128" t="str">
        <f t="shared" si="38"/>
        <v/>
      </c>
      <c r="AL84" s="128"/>
    </row>
    <row r="85" spans="3:38" x14ac:dyDescent="0.2">
      <c r="C85" s="150">
        <v>77</v>
      </c>
      <c r="D85" s="151"/>
      <c r="E85" s="21"/>
      <c r="F85" s="24"/>
      <c r="G85" s="3"/>
      <c r="H85" s="3"/>
      <c r="I85" s="26"/>
      <c r="J85" s="26"/>
      <c r="K85" s="33"/>
      <c r="L85" s="34"/>
      <c r="M85" s="34" t="str">
        <f t="shared" si="29"/>
        <v/>
      </c>
      <c r="N85" s="34" t="str">
        <f t="shared" si="27"/>
        <v/>
      </c>
      <c r="O85" s="34"/>
      <c r="P85" s="34" t="str">
        <f t="shared" si="28"/>
        <v/>
      </c>
      <c r="Q85" s="34" t="str">
        <f t="shared" si="30"/>
        <v/>
      </c>
      <c r="R85" s="34" t="str">
        <f t="shared" si="31"/>
        <v/>
      </c>
      <c r="S85" s="19" t="str">
        <f t="shared" si="32"/>
        <v/>
      </c>
      <c r="T85" s="19"/>
      <c r="U85" s="19" t="str">
        <f t="shared" si="39"/>
        <v/>
      </c>
      <c r="V85" s="19" t="str">
        <f t="shared" si="33"/>
        <v/>
      </c>
      <c r="W85" s="19" t="str">
        <f t="shared" si="34"/>
        <v/>
      </c>
      <c r="X85" s="19" t="str">
        <f t="shared" si="35"/>
        <v/>
      </c>
      <c r="Y85" s="19" t="str">
        <f t="shared" si="40"/>
        <v/>
      </c>
      <c r="Z85" s="27" t="str">
        <f t="shared" si="36"/>
        <v/>
      </c>
      <c r="AA85" s="32"/>
      <c r="AB85" s="36"/>
      <c r="AC85" s="35" t="str">
        <f t="shared" si="26"/>
        <v/>
      </c>
      <c r="AD85" s="35" t="str">
        <f>IF(AA85="","",SUMIFS(商品管理表!$N$8:$N$10000,商品管理表!$C$8:$C$10000,仕入れ管理表!$D85,商品管理表!$Y$8:$Y$10000,"済"))</f>
        <v/>
      </c>
      <c r="AE85" s="35" t="str">
        <f t="shared" si="41"/>
        <v/>
      </c>
      <c r="AF85" s="18"/>
      <c r="AG85" s="18"/>
      <c r="AH85" s="18"/>
      <c r="AI85" s="156" t="str">
        <f t="shared" si="37"/>
        <v/>
      </c>
      <c r="AJ85" s="127"/>
      <c r="AK85" s="128" t="str">
        <f t="shared" si="38"/>
        <v/>
      </c>
      <c r="AL85" s="128"/>
    </row>
    <row r="86" spans="3:38" x14ac:dyDescent="0.2">
      <c r="C86" s="150">
        <v>78</v>
      </c>
      <c r="D86" s="151"/>
      <c r="E86" s="21"/>
      <c r="F86" s="24"/>
      <c r="G86" s="3"/>
      <c r="H86" s="3"/>
      <c r="I86" s="26"/>
      <c r="J86" s="26"/>
      <c r="K86" s="33"/>
      <c r="L86" s="34"/>
      <c r="M86" s="34" t="str">
        <f t="shared" si="29"/>
        <v/>
      </c>
      <c r="N86" s="34" t="str">
        <f t="shared" si="27"/>
        <v/>
      </c>
      <c r="O86" s="34"/>
      <c r="P86" s="34" t="str">
        <f t="shared" si="28"/>
        <v/>
      </c>
      <c r="Q86" s="34" t="str">
        <f t="shared" si="30"/>
        <v/>
      </c>
      <c r="R86" s="34" t="str">
        <f t="shared" si="31"/>
        <v/>
      </c>
      <c r="S86" s="19" t="str">
        <f t="shared" si="32"/>
        <v/>
      </c>
      <c r="T86" s="19"/>
      <c r="U86" s="19" t="str">
        <f t="shared" si="39"/>
        <v/>
      </c>
      <c r="V86" s="19" t="str">
        <f t="shared" si="33"/>
        <v/>
      </c>
      <c r="W86" s="19" t="str">
        <f t="shared" si="34"/>
        <v/>
      </c>
      <c r="X86" s="19" t="str">
        <f t="shared" si="35"/>
        <v/>
      </c>
      <c r="Y86" s="19" t="str">
        <f t="shared" si="40"/>
        <v/>
      </c>
      <c r="Z86" s="27" t="str">
        <f t="shared" si="36"/>
        <v/>
      </c>
      <c r="AA86" s="32"/>
      <c r="AB86" s="36"/>
      <c r="AC86" s="35" t="str">
        <f t="shared" si="26"/>
        <v/>
      </c>
      <c r="AD86" s="35" t="str">
        <f>IF(AA86="","",SUMIFS(商品管理表!$N$8:$N$10000,商品管理表!$C$8:$C$10000,仕入れ管理表!$D86,商品管理表!$Y$8:$Y$10000,"済"))</f>
        <v/>
      </c>
      <c r="AE86" s="35" t="str">
        <f t="shared" si="41"/>
        <v/>
      </c>
      <c r="AF86" s="18"/>
      <c r="AG86" s="18"/>
      <c r="AH86" s="18"/>
      <c r="AI86" s="156" t="str">
        <f t="shared" si="37"/>
        <v/>
      </c>
      <c r="AJ86" s="127"/>
      <c r="AK86" s="128" t="str">
        <f t="shared" si="38"/>
        <v/>
      </c>
      <c r="AL86" s="128"/>
    </row>
    <row r="87" spans="3:38" x14ac:dyDescent="0.2">
      <c r="C87" s="150">
        <v>79</v>
      </c>
      <c r="D87" s="151"/>
      <c r="E87" s="21"/>
      <c r="F87" s="24"/>
      <c r="G87" s="3"/>
      <c r="H87" s="3"/>
      <c r="I87" s="26"/>
      <c r="J87" s="26"/>
      <c r="K87" s="33"/>
      <c r="L87" s="34"/>
      <c r="M87" s="34" t="str">
        <f t="shared" si="29"/>
        <v/>
      </c>
      <c r="N87" s="34" t="str">
        <f t="shared" si="27"/>
        <v/>
      </c>
      <c r="O87" s="34"/>
      <c r="P87" s="34" t="str">
        <f t="shared" si="28"/>
        <v/>
      </c>
      <c r="Q87" s="34" t="str">
        <f t="shared" si="30"/>
        <v/>
      </c>
      <c r="R87" s="34" t="str">
        <f t="shared" si="31"/>
        <v/>
      </c>
      <c r="S87" s="19" t="str">
        <f t="shared" si="32"/>
        <v/>
      </c>
      <c r="T87" s="19"/>
      <c r="U87" s="19" t="str">
        <f t="shared" si="39"/>
        <v/>
      </c>
      <c r="V87" s="19" t="str">
        <f t="shared" si="33"/>
        <v/>
      </c>
      <c r="W87" s="19" t="str">
        <f t="shared" si="34"/>
        <v/>
      </c>
      <c r="X87" s="19" t="str">
        <f t="shared" si="35"/>
        <v/>
      </c>
      <c r="Y87" s="19" t="str">
        <f t="shared" si="40"/>
        <v/>
      </c>
      <c r="Z87" s="27" t="str">
        <f t="shared" si="36"/>
        <v/>
      </c>
      <c r="AA87" s="32"/>
      <c r="AB87" s="36"/>
      <c r="AC87" s="35" t="str">
        <f t="shared" si="26"/>
        <v/>
      </c>
      <c r="AD87" s="35" t="str">
        <f>IF(AA87="","",SUMIFS(商品管理表!$N$8:$N$10000,商品管理表!$C$8:$C$10000,仕入れ管理表!$D87,商品管理表!$Y$8:$Y$10000,"済"))</f>
        <v/>
      </c>
      <c r="AE87" s="35" t="str">
        <f t="shared" si="41"/>
        <v/>
      </c>
      <c r="AF87" s="18"/>
      <c r="AG87" s="18"/>
      <c r="AH87" s="18"/>
      <c r="AI87" s="156" t="str">
        <f t="shared" si="37"/>
        <v/>
      </c>
      <c r="AJ87" s="127"/>
      <c r="AK87" s="128" t="str">
        <f t="shared" si="38"/>
        <v/>
      </c>
      <c r="AL87" s="128"/>
    </row>
    <row r="88" spans="3:38" x14ac:dyDescent="0.2">
      <c r="C88" s="150">
        <v>80</v>
      </c>
      <c r="D88" s="151"/>
      <c r="E88" s="21"/>
      <c r="F88" s="24"/>
      <c r="G88" s="3"/>
      <c r="H88" s="3"/>
      <c r="I88" s="26"/>
      <c r="J88" s="26"/>
      <c r="K88" s="33"/>
      <c r="L88" s="34"/>
      <c r="M88" s="34" t="str">
        <f t="shared" si="29"/>
        <v/>
      </c>
      <c r="N88" s="34" t="str">
        <f t="shared" si="27"/>
        <v/>
      </c>
      <c r="O88" s="34"/>
      <c r="P88" s="34" t="str">
        <f t="shared" si="28"/>
        <v/>
      </c>
      <c r="Q88" s="34" t="str">
        <f t="shared" si="30"/>
        <v/>
      </c>
      <c r="R88" s="34" t="str">
        <f t="shared" si="31"/>
        <v/>
      </c>
      <c r="S88" s="19" t="str">
        <f t="shared" si="32"/>
        <v/>
      </c>
      <c r="T88" s="19"/>
      <c r="U88" s="19" t="str">
        <f t="shared" si="39"/>
        <v/>
      </c>
      <c r="V88" s="19" t="str">
        <f t="shared" si="33"/>
        <v/>
      </c>
      <c r="W88" s="19" t="str">
        <f t="shared" si="34"/>
        <v/>
      </c>
      <c r="X88" s="19" t="str">
        <f t="shared" si="35"/>
        <v/>
      </c>
      <c r="Y88" s="19" t="str">
        <f t="shared" si="40"/>
        <v/>
      </c>
      <c r="Z88" s="27" t="str">
        <f t="shared" si="36"/>
        <v/>
      </c>
      <c r="AA88" s="32"/>
      <c r="AB88" s="36"/>
      <c r="AC88" s="35" t="str">
        <f t="shared" si="26"/>
        <v/>
      </c>
      <c r="AD88" s="35" t="str">
        <f>IF(AA88="","",SUMIFS(商品管理表!$N$8:$N$10000,商品管理表!$C$8:$C$10000,仕入れ管理表!$D88,商品管理表!$Y$8:$Y$10000,"済"))</f>
        <v/>
      </c>
      <c r="AE88" s="35" t="str">
        <f t="shared" si="41"/>
        <v/>
      </c>
      <c r="AF88" s="18"/>
      <c r="AG88" s="18"/>
      <c r="AH88" s="18"/>
      <c r="AI88" s="156" t="str">
        <f t="shared" si="37"/>
        <v/>
      </c>
      <c r="AJ88" s="127"/>
      <c r="AK88" s="128" t="str">
        <f t="shared" si="38"/>
        <v/>
      </c>
      <c r="AL88" s="128"/>
    </row>
    <row r="89" spans="3:38" x14ac:dyDescent="0.2">
      <c r="C89" s="150">
        <v>81</v>
      </c>
      <c r="D89" s="151"/>
      <c r="E89" s="21"/>
      <c r="F89" s="24"/>
      <c r="G89" s="3"/>
      <c r="H89" s="3"/>
      <c r="I89" s="26"/>
      <c r="J89" s="26"/>
      <c r="K89" s="33"/>
      <c r="L89" s="34"/>
      <c r="M89" s="34" t="str">
        <f t="shared" si="29"/>
        <v/>
      </c>
      <c r="N89" s="34" t="str">
        <f t="shared" si="27"/>
        <v/>
      </c>
      <c r="O89" s="34"/>
      <c r="P89" s="34" t="str">
        <f t="shared" si="28"/>
        <v/>
      </c>
      <c r="Q89" s="34" t="str">
        <f t="shared" si="30"/>
        <v/>
      </c>
      <c r="R89" s="34" t="str">
        <f t="shared" si="31"/>
        <v/>
      </c>
      <c r="S89" s="19" t="str">
        <f t="shared" si="32"/>
        <v/>
      </c>
      <c r="T89" s="19"/>
      <c r="U89" s="19" t="str">
        <f t="shared" si="39"/>
        <v/>
      </c>
      <c r="V89" s="19" t="str">
        <f t="shared" si="33"/>
        <v/>
      </c>
      <c r="W89" s="19" t="str">
        <f t="shared" si="34"/>
        <v/>
      </c>
      <c r="X89" s="19" t="str">
        <f t="shared" si="35"/>
        <v/>
      </c>
      <c r="Y89" s="19" t="str">
        <f t="shared" si="40"/>
        <v/>
      </c>
      <c r="Z89" s="27" t="str">
        <f t="shared" si="36"/>
        <v/>
      </c>
      <c r="AA89" s="32"/>
      <c r="AB89" s="36"/>
      <c r="AC89" s="35" t="str">
        <f t="shared" si="26"/>
        <v/>
      </c>
      <c r="AD89" s="35" t="str">
        <f>IF(AA89="","",SUMIFS(商品管理表!$N$8:$N$10000,商品管理表!$C$8:$C$10000,仕入れ管理表!$D89,商品管理表!$Y$8:$Y$10000,"済"))</f>
        <v/>
      </c>
      <c r="AE89" s="35" t="str">
        <f t="shared" si="41"/>
        <v/>
      </c>
      <c r="AF89" s="18"/>
      <c r="AG89" s="18"/>
      <c r="AH89" s="18"/>
      <c r="AI89" s="156" t="str">
        <f t="shared" si="37"/>
        <v/>
      </c>
      <c r="AJ89" s="127"/>
      <c r="AK89" s="128" t="str">
        <f t="shared" si="38"/>
        <v/>
      </c>
      <c r="AL89" s="128"/>
    </row>
    <row r="90" spans="3:38" x14ac:dyDescent="0.2">
      <c r="C90" s="150">
        <v>82</v>
      </c>
      <c r="D90" s="151"/>
      <c r="E90" s="21"/>
      <c r="F90" s="24"/>
      <c r="G90" s="3"/>
      <c r="H90" s="3"/>
      <c r="I90" s="26"/>
      <c r="J90" s="26"/>
      <c r="K90" s="33"/>
      <c r="L90" s="34"/>
      <c r="M90" s="34" t="str">
        <f t="shared" si="29"/>
        <v/>
      </c>
      <c r="N90" s="34" t="str">
        <f t="shared" si="27"/>
        <v/>
      </c>
      <c r="O90" s="34"/>
      <c r="P90" s="34" t="str">
        <f t="shared" si="28"/>
        <v/>
      </c>
      <c r="Q90" s="34" t="str">
        <f t="shared" si="30"/>
        <v/>
      </c>
      <c r="R90" s="34" t="str">
        <f t="shared" si="31"/>
        <v/>
      </c>
      <c r="S90" s="19" t="str">
        <f t="shared" si="32"/>
        <v/>
      </c>
      <c r="T90" s="19"/>
      <c r="U90" s="19" t="str">
        <f t="shared" si="39"/>
        <v/>
      </c>
      <c r="V90" s="19" t="str">
        <f t="shared" si="33"/>
        <v/>
      </c>
      <c r="W90" s="19" t="str">
        <f t="shared" si="34"/>
        <v/>
      </c>
      <c r="X90" s="19" t="str">
        <f t="shared" si="35"/>
        <v/>
      </c>
      <c r="Y90" s="19" t="str">
        <f t="shared" si="40"/>
        <v/>
      </c>
      <c r="Z90" s="27" t="str">
        <f t="shared" si="36"/>
        <v/>
      </c>
      <c r="AA90" s="32"/>
      <c r="AB90" s="36"/>
      <c r="AC90" s="35" t="str">
        <f t="shared" si="26"/>
        <v/>
      </c>
      <c r="AD90" s="35" t="str">
        <f>IF(AA90="","",SUMIFS(商品管理表!$N$8:$N$10000,商品管理表!$C$8:$C$10000,仕入れ管理表!$D90,商品管理表!$Y$8:$Y$10000,"済"))</f>
        <v/>
      </c>
      <c r="AE90" s="35" t="str">
        <f t="shared" si="41"/>
        <v/>
      </c>
      <c r="AF90" s="18"/>
      <c r="AG90" s="18"/>
      <c r="AH90" s="18"/>
      <c r="AI90" s="156" t="str">
        <f t="shared" si="37"/>
        <v/>
      </c>
      <c r="AJ90" s="127"/>
      <c r="AK90" s="128" t="str">
        <f t="shared" si="38"/>
        <v/>
      </c>
      <c r="AL90" s="128"/>
    </row>
    <row r="91" spans="3:38" x14ac:dyDescent="0.2">
      <c r="C91" s="150">
        <v>83</v>
      </c>
      <c r="D91" s="151"/>
      <c r="E91" s="21"/>
      <c r="F91" s="24"/>
      <c r="G91" s="3"/>
      <c r="H91" s="3"/>
      <c r="I91" s="26"/>
      <c r="J91" s="26"/>
      <c r="K91" s="33"/>
      <c r="L91" s="34"/>
      <c r="M91" s="34" t="str">
        <f t="shared" si="29"/>
        <v/>
      </c>
      <c r="N91" s="34" t="str">
        <f t="shared" si="27"/>
        <v/>
      </c>
      <c r="O91" s="34"/>
      <c r="P91" s="34" t="str">
        <f t="shared" si="28"/>
        <v/>
      </c>
      <c r="Q91" s="34" t="str">
        <f t="shared" si="30"/>
        <v/>
      </c>
      <c r="R91" s="34" t="str">
        <f t="shared" si="31"/>
        <v/>
      </c>
      <c r="S91" s="19" t="str">
        <f t="shared" si="32"/>
        <v/>
      </c>
      <c r="T91" s="19"/>
      <c r="U91" s="19" t="str">
        <f t="shared" si="39"/>
        <v/>
      </c>
      <c r="V91" s="19" t="str">
        <f t="shared" si="33"/>
        <v/>
      </c>
      <c r="W91" s="19" t="str">
        <f t="shared" si="34"/>
        <v/>
      </c>
      <c r="X91" s="19" t="str">
        <f t="shared" si="35"/>
        <v/>
      </c>
      <c r="Y91" s="19" t="str">
        <f t="shared" si="40"/>
        <v/>
      </c>
      <c r="Z91" s="27" t="str">
        <f t="shared" si="36"/>
        <v/>
      </c>
      <c r="AA91" s="32"/>
      <c r="AB91" s="36"/>
      <c r="AC91" s="35" t="str">
        <f t="shared" si="26"/>
        <v/>
      </c>
      <c r="AD91" s="35" t="str">
        <f>IF(AA91="","",SUMIFS(商品管理表!$N$8:$N$10000,商品管理表!$C$8:$C$10000,仕入れ管理表!$D91,商品管理表!$Y$8:$Y$10000,"済"))</f>
        <v/>
      </c>
      <c r="AE91" s="35" t="str">
        <f t="shared" si="41"/>
        <v/>
      </c>
      <c r="AF91" s="18"/>
      <c r="AG91" s="18"/>
      <c r="AH91" s="18"/>
      <c r="AI91" s="156" t="str">
        <f t="shared" si="37"/>
        <v/>
      </c>
      <c r="AJ91" s="127"/>
      <c r="AK91" s="128" t="str">
        <f t="shared" si="38"/>
        <v/>
      </c>
      <c r="AL91" s="128"/>
    </row>
    <row r="92" spans="3:38" x14ac:dyDescent="0.2">
      <c r="C92" s="150">
        <v>84</v>
      </c>
      <c r="D92" s="151"/>
      <c r="E92" s="21"/>
      <c r="F92" s="24"/>
      <c r="G92" s="3"/>
      <c r="H92" s="3"/>
      <c r="I92" s="26"/>
      <c r="J92" s="26"/>
      <c r="K92" s="33"/>
      <c r="L92" s="34"/>
      <c r="M92" s="34" t="str">
        <f t="shared" si="29"/>
        <v/>
      </c>
      <c r="N92" s="34" t="str">
        <f t="shared" si="27"/>
        <v/>
      </c>
      <c r="O92" s="34"/>
      <c r="P92" s="34" t="str">
        <f t="shared" si="28"/>
        <v/>
      </c>
      <c r="Q92" s="34" t="str">
        <f t="shared" si="30"/>
        <v/>
      </c>
      <c r="R92" s="34" t="str">
        <f t="shared" si="31"/>
        <v/>
      </c>
      <c r="S92" s="19" t="str">
        <f t="shared" si="32"/>
        <v/>
      </c>
      <c r="T92" s="19"/>
      <c r="U92" s="19" t="str">
        <f t="shared" si="39"/>
        <v/>
      </c>
      <c r="V92" s="19" t="str">
        <f t="shared" si="33"/>
        <v/>
      </c>
      <c r="W92" s="19" t="str">
        <f t="shared" si="34"/>
        <v/>
      </c>
      <c r="X92" s="19" t="str">
        <f t="shared" si="35"/>
        <v/>
      </c>
      <c r="Y92" s="19" t="str">
        <f t="shared" si="40"/>
        <v/>
      </c>
      <c r="Z92" s="27" t="str">
        <f t="shared" si="36"/>
        <v/>
      </c>
      <c r="AA92" s="32"/>
      <c r="AB92" s="36"/>
      <c r="AC92" s="35" t="str">
        <f t="shared" si="26"/>
        <v/>
      </c>
      <c r="AD92" s="35" t="str">
        <f>IF(AA92="","",SUMIFS(商品管理表!$N$8:$N$10000,商品管理表!$C$8:$C$10000,仕入れ管理表!$D92,商品管理表!$Y$8:$Y$10000,"済"))</f>
        <v/>
      </c>
      <c r="AE92" s="35" t="str">
        <f t="shared" si="41"/>
        <v/>
      </c>
      <c r="AF92" s="18"/>
      <c r="AG92" s="18"/>
      <c r="AH92" s="18"/>
      <c r="AI92" s="156" t="str">
        <f t="shared" si="37"/>
        <v/>
      </c>
      <c r="AJ92" s="127"/>
      <c r="AK92" s="128" t="str">
        <f t="shared" si="38"/>
        <v/>
      </c>
      <c r="AL92" s="128"/>
    </row>
    <row r="93" spans="3:38" x14ac:dyDescent="0.2">
      <c r="C93" s="150">
        <v>85</v>
      </c>
      <c r="D93" s="151"/>
      <c r="E93" s="21"/>
      <c r="F93" s="24"/>
      <c r="G93" s="3"/>
      <c r="H93" s="3"/>
      <c r="I93" s="26"/>
      <c r="J93" s="26"/>
      <c r="K93" s="33"/>
      <c r="L93" s="34"/>
      <c r="M93" s="34" t="str">
        <f t="shared" si="29"/>
        <v/>
      </c>
      <c r="N93" s="34" t="str">
        <f t="shared" si="27"/>
        <v/>
      </c>
      <c r="O93" s="34"/>
      <c r="P93" s="34" t="str">
        <f t="shared" si="28"/>
        <v/>
      </c>
      <c r="Q93" s="34" t="str">
        <f t="shared" si="30"/>
        <v/>
      </c>
      <c r="R93" s="34" t="str">
        <f t="shared" si="31"/>
        <v/>
      </c>
      <c r="S93" s="19" t="str">
        <f t="shared" si="32"/>
        <v/>
      </c>
      <c r="T93" s="19"/>
      <c r="U93" s="19" t="str">
        <f t="shared" si="39"/>
        <v/>
      </c>
      <c r="V93" s="19" t="str">
        <f t="shared" si="33"/>
        <v/>
      </c>
      <c r="W93" s="19" t="str">
        <f t="shared" si="34"/>
        <v/>
      </c>
      <c r="X93" s="19" t="str">
        <f t="shared" si="35"/>
        <v/>
      </c>
      <c r="Y93" s="19" t="str">
        <f t="shared" si="40"/>
        <v/>
      </c>
      <c r="Z93" s="27" t="str">
        <f t="shared" si="36"/>
        <v/>
      </c>
      <c r="AA93" s="32"/>
      <c r="AB93" s="36"/>
      <c r="AC93" s="35" t="str">
        <f t="shared" si="26"/>
        <v/>
      </c>
      <c r="AD93" s="35" t="str">
        <f>IF(AA93="","",SUMIFS(商品管理表!$N$8:$N$10000,商品管理表!$C$8:$C$10000,仕入れ管理表!$D93,商品管理表!$Y$8:$Y$10000,"済"))</f>
        <v/>
      </c>
      <c r="AE93" s="35" t="str">
        <f t="shared" si="41"/>
        <v/>
      </c>
      <c r="AF93" s="18"/>
      <c r="AG93" s="18"/>
      <c r="AH93" s="18"/>
      <c r="AI93" s="156" t="str">
        <f t="shared" si="37"/>
        <v/>
      </c>
      <c r="AJ93" s="127"/>
      <c r="AK93" s="128" t="str">
        <f t="shared" si="38"/>
        <v/>
      </c>
      <c r="AL93" s="128"/>
    </row>
    <row r="94" spans="3:38" x14ac:dyDescent="0.2">
      <c r="C94" s="150">
        <v>86</v>
      </c>
      <c r="D94" s="151"/>
      <c r="E94" s="21"/>
      <c r="F94" s="24"/>
      <c r="G94" s="3"/>
      <c r="H94" s="3"/>
      <c r="I94" s="26"/>
      <c r="J94" s="26"/>
      <c r="K94" s="33"/>
      <c r="L94" s="34"/>
      <c r="M94" s="34" t="str">
        <f t="shared" si="29"/>
        <v/>
      </c>
      <c r="N94" s="34" t="str">
        <f t="shared" si="27"/>
        <v/>
      </c>
      <c r="O94" s="34"/>
      <c r="P94" s="34" t="str">
        <f t="shared" si="28"/>
        <v/>
      </c>
      <c r="Q94" s="34" t="str">
        <f t="shared" si="30"/>
        <v/>
      </c>
      <c r="R94" s="34" t="str">
        <f t="shared" si="31"/>
        <v/>
      </c>
      <c r="S94" s="19" t="str">
        <f t="shared" si="32"/>
        <v/>
      </c>
      <c r="T94" s="19"/>
      <c r="U94" s="19" t="str">
        <f t="shared" si="39"/>
        <v/>
      </c>
      <c r="V94" s="19" t="str">
        <f t="shared" si="33"/>
        <v/>
      </c>
      <c r="W94" s="19" t="str">
        <f t="shared" si="34"/>
        <v/>
      </c>
      <c r="X94" s="19" t="str">
        <f t="shared" si="35"/>
        <v/>
      </c>
      <c r="Y94" s="19" t="str">
        <f t="shared" si="40"/>
        <v/>
      </c>
      <c r="Z94" s="27" t="str">
        <f t="shared" si="36"/>
        <v/>
      </c>
      <c r="AA94" s="32"/>
      <c r="AB94" s="36"/>
      <c r="AC94" s="35" t="str">
        <f t="shared" si="26"/>
        <v/>
      </c>
      <c r="AD94" s="35" t="str">
        <f>IF(AA94="","",SUMIFS(商品管理表!$N$8:$N$10000,商品管理表!$C$8:$C$10000,仕入れ管理表!$D94,商品管理表!$Y$8:$Y$10000,"済"))</f>
        <v/>
      </c>
      <c r="AE94" s="35" t="str">
        <f t="shared" si="41"/>
        <v/>
      </c>
      <c r="AF94" s="18"/>
      <c r="AG94" s="18"/>
      <c r="AH94" s="18"/>
      <c r="AI94" s="156" t="str">
        <f t="shared" si="37"/>
        <v/>
      </c>
      <c r="AJ94" s="127"/>
      <c r="AK94" s="128" t="str">
        <f t="shared" si="38"/>
        <v/>
      </c>
      <c r="AL94" s="128"/>
    </row>
    <row r="95" spans="3:38" x14ac:dyDescent="0.2">
      <c r="C95" s="150">
        <v>87</v>
      </c>
      <c r="D95" s="151"/>
      <c r="E95" s="21"/>
      <c r="F95" s="24"/>
      <c r="G95" s="3"/>
      <c r="H95" s="3"/>
      <c r="I95" s="26"/>
      <c r="J95" s="26"/>
      <c r="K95" s="33"/>
      <c r="L95" s="34"/>
      <c r="M95" s="34" t="str">
        <f t="shared" si="29"/>
        <v/>
      </c>
      <c r="N95" s="34" t="str">
        <f t="shared" si="27"/>
        <v/>
      </c>
      <c r="O95" s="34"/>
      <c r="P95" s="34" t="str">
        <f t="shared" si="28"/>
        <v/>
      </c>
      <c r="Q95" s="34" t="str">
        <f t="shared" si="30"/>
        <v/>
      </c>
      <c r="R95" s="34" t="str">
        <f t="shared" si="31"/>
        <v/>
      </c>
      <c r="S95" s="19" t="str">
        <f t="shared" si="32"/>
        <v/>
      </c>
      <c r="T95" s="19"/>
      <c r="U95" s="19" t="str">
        <f t="shared" si="39"/>
        <v/>
      </c>
      <c r="V95" s="19" t="str">
        <f t="shared" si="33"/>
        <v/>
      </c>
      <c r="W95" s="19" t="str">
        <f t="shared" si="34"/>
        <v/>
      </c>
      <c r="X95" s="19" t="str">
        <f t="shared" si="35"/>
        <v/>
      </c>
      <c r="Y95" s="19" t="str">
        <f t="shared" si="40"/>
        <v/>
      </c>
      <c r="Z95" s="27" t="str">
        <f t="shared" si="36"/>
        <v/>
      </c>
      <c r="AA95" s="32"/>
      <c r="AB95" s="36"/>
      <c r="AC95" s="35" t="str">
        <f t="shared" si="26"/>
        <v/>
      </c>
      <c r="AD95" s="35" t="str">
        <f>IF(AA95="","",SUMIFS(商品管理表!$N$8:$N$10000,商品管理表!$C$8:$C$10000,仕入れ管理表!$D95,商品管理表!$Y$8:$Y$10000,"済"))</f>
        <v/>
      </c>
      <c r="AE95" s="35" t="str">
        <f t="shared" si="41"/>
        <v/>
      </c>
      <c r="AF95" s="18"/>
      <c r="AG95" s="18"/>
      <c r="AH95" s="18"/>
      <c r="AI95" s="156" t="str">
        <f t="shared" si="37"/>
        <v/>
      </c>
      <c r="AJ95" s="127"/>
      <c r="AK95" s="128" t="str">
        <f t="shared" si="38"/>
        <v/>
      </c>
      <c r="AL95" s="128"/>
    </row>
    <row r="96" spans="3:38" x14ac:dyDescent="0.2">
      <c r="C96" s="150">
        <v>88</v>
      </c>
      <c r="D96" s="151"/>
      <c r="E96" s="21"/>
      <c r="F96" s="24"/>
      <c r="G96" s="3"/>
      <c r="H96" s="3"/>
      <c r="I96" s="26"/>
      <c r="J96" s="26"/>
      <c r="K96" s="33"/>
      <c r="L96" s="34"/>
      <c r="M96" s="34" t="str">
        <f t="shared" si="29"/>
        <v/>
      </c>
      <c r="N96" s="34" t="str">
        <f t="shared" si="27"/>
        <v/>
      </c>
      <c r="O96" s="34"/>
      <c r="P96" s="34" t="str">
        <f t="shared" si="28"/>
        <v/>
      </c>
      <c r="Q96" s="34" t="str">
        <f t="shared" si="30"/>
        <v/>
      </c>
      <c r="R96" s="34" t="str">
        <f t="shared" si="31"/>
        <v/>
      </c>
      <c r="S96" s="19" t="str">
        <f t="shared" si="32"/>
        <v/>
      </c>
      <c r="T96" s="19"/>
      <c r="U96" s="19" t="str">
        <f t="shared" si="39"/>
        <v/>
      </c>
      <c r="V96" s="19" t="str">
        <f t="shared" si="33"/>
        <v/>
      </c>
      <c r="W96" s="19" t="str">
        <f t="shared" si="34"/>
        <v/>
      </c>
      <c r="X96" s="19" t="str">
        <f t="shared" si="35"/>
        <v/>
      </c>
      <c r="Y96" s="19" t="str">
        <f t="shared" si="40"/>
        <v/>
      </c>
      <c r="Z96" s="27" t="str">
        <f t="shared" si="36"/>
        <v/>
      </c>
      <c r="AA96" s="32"/>
      <c r="AB96" s="36"/>
      <c r="AC96" s="35" t="str">
        <f t="shared" si="26"/>
        <v/>
      </c>
      <c r="AD96" s="35" t="str">
        <f>IF(AA96="","",SUMIFS(商品管理表!$N$8:$N$10000,商品管理表!$C$8:$C$10000,仕入れ管理表!$D96,商品管理表!$Y$8:$Y$10000,"済"))</f>
        <v/>
      </c>
      <c r="AE96" s="35" t="str">
        <f t="shared" si="41"/>
        <v/>
      </c>
      <c r="AF96" s="18"/>
      <c r="AG96" s="18"/>
      <c r="AH96" s="18"/>
      <c r="AI96" s="156" t="str">
        <f t="shared" si="37"/>
        <v/>
      </c>
      <c r="AJ96" s="127"/>
      <c r="AK96" s="128" t="str">
        <f t="shared" si="38"/>
        <v/>
      </c>
      <c r="AL96" s="128"/>
    </row>
    <row r="97" spans="3:38" x14ac:dyDescent="0.2">
      <c r="C97" s="150">
        <v>89</v>
      </c>
      <c r="D97" s="151"/>
      <c r="E97" s="21"/>
      <c r="F97" s="24"/>
      <c r="G97" s="3"/>
      <c r="H97" s="3"/>
      <c r="I97" s="26"/>
      <c r="J97" s="26"/>
      <c r="K97" s="33"/>
      <c r="L97" s="34"/>
      <c r="M97" s="34" t="str">
        <f t="shared" si="29"/>
        <v/>
      </c>
      <c r="N97" s="34" t="str">
        <f t="shared" si="27"/>
        <v/>
      </c>
      <c r="O97" s="34"/>
      <c r="P97" s="34" t="str">
        <f t="shared" si="28"/>
        <v/>
      </c>
      <c r="Q97" s="34" t="str">
        <f t="shared" si="30"/>
        <v/>
      </c>
      <c r="R97" s="34" t="str">
        <f t="shared" si="31"/>
        <v/>
      </c>
      <c r="S97" s="19" t="str">
        <f t="shared" si="32"/>
        <v/>
      </c>
      <c r="T97" s="19"/>
      <c r="U97" s="19" t="str">
        <f t="shared" si="39"/>
        <v/>
      </c>
      <c r="V97" s="19" t="str">
        <f t="shared" si="33"/>
        <v/>
      </c>
      <c r="W97" s="19" t="str">
        <f t="shared" si="34"/>
        <v/>
      </c>
      <c r="X97" s="19" t="str">
        <f t="shared" si="35"/>
        <v/>
      </c>
      <c r="Y97" s="19" t="str">
        <f t="shared" si="40"/>
        <v/>
      </c>
      <c r="Z97" s="27" t="str">
        <f t="shared" si="36"/>
        <v/>
      </c>
      <c r="AA97" s="32"/>
      <c r="AB97" s="36"/>
      <c r="AC97" s="35" t="str">
        <f t="shared" si="26"/>
        <v/>
      </c>
      <c r="AD97" s="35" t="str">
        <f>IF(AA97="","",SUMIFS(商品管理表!$N$8:$N$10000,商品管理表!$C$8:$C$10000,仕入れ管理表!$D97,商品管理表!$Y$8:$Y$10000,"済"))</f>
        <v/>
      </c>
      <c r="AE97" s="35" t="str">
        <f t="shared" si="41"/>
        <v/>
      </c>
      <c r="AF97" s="18"/>
      <c r="AG97" s="18"/>
      <c r="AH97" s="18"/>
      <c r="AI97" s="156" t="str">
        <f t="shared" si="37"/>
        <v/>
      </c>
      <c r="AJ97" s="127"/>
      <c r="AK97" s="128" t="str">
        <f t="shared" si="38"/>
        <v/>
      </c>
      <c r="AL97" s="128"/>
    </row>
    <row r="98" spans="3:38" x14ac:dyDescent="0.2">
      <c r="C98" s="150">
        <v>90</v>
      </c>
      <c r="D98" s="151"/>
      <c r="E98" s="21"/>
      <c r="F98" s="24"/>
      <c r="G98" s="3"/>
      <c r="H98" s="3"/>
      <c r="I98" s="26"/>
      <c r="J98" s="26"/>
      <c r="K98" s="33"/>
      <c r="L98" s="34"/>
      <c r="M98" s="34" t="str">
        <f t="shared" si="29"/>
        <v/>
      </c>
      <c r="N98" s="34" t="str">
        <f t="shared" si="27"/>
        <v/>
      </c>
      <c r="O98" s="34"/>
      <c r="P98" s="34" t="str">
        <f t="shared" si="28"/>
        <v/>
      </c>
      <c r="Q98" s="34" t="str">
        <f t="shared" si="30"/>
        <v/>
      </c>
      <c r="R98" s="34" t="str">
        <f t="shared" si="31"/>
        <v/>
      </c>
      <c r="S98" s="19" t="str">
        <f t="shared" si="32"/>
        <v/>
      </c>
      <c r="T98" s="19"/>
      <c r="U98" s="19" t="str">
        <f t="shared" si="39"/>
        <v/>
      </c>
      <c r="V98" s="19" t="str">
        <f t="shared" si="33"/>
        <v/>
      </c>
      <c r="W98" s="19" t="str">
        <f t="shared" si="34"/>
        <v/>
      </c>
      <c r="X98" s="19" t="str">
        <f t="shared" si="35"/>
        <v/>
      </c>
      <c r="Y98" s="19" t="str">
        <f t="shared" si="40"/>
        <v/>
      </c>
      <c r="Z98" s="27" t="str">
        <f t="shared" si="36"/>
        <v/>
      </c>
      <c r="AA98" s="32"/>
      <c r="AB98" s="36"/>
      <c r="AC98" s="35" t="str">
        <f t="shared" si="26"/>
        <v/>
      </c>
      <c r="AD98" s="35" t="str">
        <f>IF(AA98="","",SUMIFS(商品管理表!$N$8:$N$10000,商品管理表!$C$8:$C$10000,仕入れ管理表!$D98,商品管理表!$Y$8:$Y$10000,"済"))</f>
        <v/>
      </c>
      <c r="AE98" s="35" t="str">
        <f t="shared" si="41"/>
        <v/>
      </c>
      <c r="AF98" s="18"/>
      <c r="AG98" s="18"/>
      <c r="AH98" s="18"/>
      <c r="AI98" s="156" t="str">
        <f t="shared" si="37"/>
        <v/>
      </c>
      <c r="AJ98" s="127"/>
      <c r="AK98" s="128" t="str">
        <f t="shared" si="38"/>
        <v/>
      </c>
      <c r="AL98" s="128"/>
    </row>
    <row r="99" spans="3:38" x14ac:dyDescent="0.2">
      <c r="C99" s="150">
        <v>91</v>
      </c>
      <c r="D99" s="151"/>
      <c r="E99" s="21"/>
      <c r="F99" s="24"/>
      <c r="G99" s="3"/>
      <c r="H99" s="3"/>
      <c r="I99" s="26"/>
      <c r="J99" s="26"/>
      <c r="K99" s="33"/>
      <c r="L99" s="34"/>
      <c r="M99" s="34" t="str">
        <f t="shared" si="29"/>
        <v/>
      </c>
      <c r="N99" s="34" t="str">
        <f t="shared" si="27"/>
        <v/>
      </c>
      <c r="O99" s="34"/>
      <c r="P99" s="34" t="str">
        <f t="shared" si="28"/>
        <v/>
      </c>
      <c r="Q99" s="34" t="str">
        <f t="shared" si="30"/>
        <v/>
      </c>
      <c r="R99" s="34" t="str">
        <f t="shared" si="31"/>
        <v/>
      </c>
      <c r="S99" s="19" t="str">
        <f t="shared" si="32"/>
        <v/>
      </c>
      <c r="T99" s="19"/>
      <c r="U99" s="19" t="str">
        <f t="shared" si="39"/>
        <v/>
      </c>
      <c r="V99" s="19" t="str">
        <f t="shared" si="33"/>
        <v/>
      </c>
      <c r="W99" s="19" t="str">
        <f t="shared" si="34"/>
        <v/>
      </c>
      <c r="X99" s="19" t="str">
        <f t="shared" si="35"/>
        <v/>
      </c>
      <c r="Y99" s="19" t="str">
        <f t="shared" si="40"/>
        <v/>
      </c>
      <c r="Z99" s="27" t="str">
        <f t="shared" si="36"/>
        <v/>
      </c>
      <c r="AA99" s="32"/>
      <c r="AB99" s="36"/>
      <c r="AC99" s="35" t="str">
        <f t="shared" si="26"/>
        <v/>
      </c>
      <c r="AD99" s="35" t="str">
        <f>IF(AA99="","",SUMIFS(商品管理表!$N$8:$N$10000,商品管理表!$C$8:$C$10000,仕入れ管理表!$D99,商品管理表!$Y$8:$Y$10000,"済"))</f>
        <v/>
      </c>
      <c r="AE99" s="35" t="str">
        <f t="shared" si="41"/>
        <v/>
      </c>
      <c r="AF99" s="18"/>
      <c r="AG99" s="18"/>
      <c r="AH99" s="18"/>
      <c r="AI99" s="156" t="str">
        <f t="shared" si="37"/>
        <v/>
      </c>
      <c r="AJ99" s="127"/>
      <c r="AK99" s="128" t="str">
        <f t="shared" si="38"/>
        <v/>
      </c>
      <c r="AL99" s="128"/>
    </row>
    <row r="100" spans="3:38" x14ac:dyDescent="0.2">
      <c r="C100" s="150">
        <v>92</v>
      </c>
      <c r="D100" s="151"/>
      <c r="E100" s="21"/>
      <c r="F100" s="24"/>
      <c r="G100" s="3"/>
      <c r="H100" s="3"/>
      <c r="I100" s="26"/>
      <c r="J100" s="26"/>
      <c r="K100" s="33"/>
      <c r="L100" s="34"/>
      <c r="M100" s="34" t="str">
        <f t="shared" si="29"/>
        <v/>
      </c>
      <c r="N100" s="34" t="str">
        <f t="shared" si="27"/>
        <v/>
      </c>
      <c r="O100" s="34"/>
      <c r="P100" s="34" t="str">
        <f t="shared" si="28"/>
        <v/>
      </c>
      <c r="Q100" s="34" t="str">
        <f t="shared" si="30"/>
        <v/>
      </c>
      <c r="R100" s="34" t="str">
        <f t="shared" si="31"/>
        <v/>
      </c>
      <c r="S100" s="19" t="str">
        <f t="shared" si="32"/>
        <v/>
      </c>
      <c r="T100" s="19"/>
      <c r="U100" s="19" t="str">
        <f t="shared" si="39"/>
        <v/>
      </c>
      <c r="V100" s="19" t="str">
        <f t="shared" si="33"/>
        <v/>
      </c>
      <c r="W100" s="19" t="str">
        <f t="shared" si="34"/>
        <v/>
      </c>
      <c r="X100" s="19" t="str">
        <f t="shared" si="35"/>
        <v/>
      </c>
      <c r="Y100" s="19" t="str">
        <f t="shared" si="40"/>
        <v/>
      </c>
      <c r="Z100" s="27" t="str">
        <f t="shared" si="36"/>
        <v/>
      </c>
      <c r="AA100" s="32"/>
      <c r="AB100" s="36"/>
      <c r="AC100" s="35" t="str">
        <f t="shared" si="26"/>
        <v/>
      </c>
      <c r="AD100" s="35" t="str">
        <f>IF(AA100="","",SUMIFS(商品管理表!$N$8:$N$10000,商品管理表!$C$8:$C$10000,仕入れ管理表!$D100,商品管理表!$Y$8:$Y$10000,"済"))</f>
        <v/>
      </c>
      <c r="AE100" s="35" t="str">
        <f t="shared" si="41"/>
        <v/>
      </c>
      <c r="AF100" s="18"/>
      <c r="AG100" s="18"/>
      <c r="AH100" s="18"/>
      <c r="AI100" s="156" t="str">
        <f t="shared" si="37"/>
        <v/>
      </c>
      <c r="AJ100" s="127"/>
      <c r="AK100" s="128" t="str">
        <f t="shared" si="38"/>
        <v/>
      </c>
      <c r="AL100" s="128"/>
    </row>
    <row r="101" spans="3:38" x14ac:dyDescent="0.2">
      <c r="C101" s="150">
        <v>93</v>
      </c>
      <c r="D101" s="151"/>
      <c r="E101" s="21"/>
      <c r="F101" s="24"/>
      <c r="G101" s="3"/>
      <c r="H101" s="3"/>
      <c r="I101" s="26"/>
      <c r="J101" s="26"/>
      <c r="K101" s="33"/>
      <c r="L101" s="34"/>
      <c r="M101" s="34" t="str">
        <f t="shared" si="29"/>
        <v/>
      </c>
      <c r="N101" s="34" t="str">
        <f t="shared" si="27"/>
        <v/>
      </c>
      <c r="O101" s="34"/>
      <c r="P101" s="34" t="str">
        <f t="shared" si="28"/>
        <v/>
      </c>
      <c r="Q101" s="34" t="str">
        <f t="shared" si="30"/>
        <v/>
      </c>
      <c r="R101" s="34" t="str">
        <f t="shared" si="31"/>
        <v/>
      </c>
      <c r="S101" s="19" t="str">
        <f t="shared" si="32"/>
        <v/>
      </c>
      <c r="T101" s="19"/>
      <c r="U101" s="19" t="str">
        <f t="shared" si="39"/>
        <v/>
      </c>
      <c r="V101" s="19" t="str">
        <f t="shared" si="33"/>
        <v/>
      </c>
      <c r="W101" s="19" t="str">
        <f t="shared" si="34"/>
        <v/>
      </c>
      <c r="X101" s="19" t="str">
        <f t="shared" si="35"/>
        <v/>
      </c>
      <c r="Y101" s="19" t="str">
        <f t="shared" si="40"/>
        <v/>
      </c>
      <c r="Z101" s="27" t="str">
        <f t="shared" si="36"/>
        <v/>
      </c>
      <c r="AA101" s="32"/>
      <c r="AB101" s="36"/>
      <c r="AC101" s="35" t="str">
        <f t="shared" si="26"/>
        <v/>
      </c>
      <c r="AD101" s="35" t="str">
        <f>IF(AA101="","",SUMIFS(商品管理表!$N$8:$N$10000,商品管理表!$C$8:$C$10000,仕入れ管理表!$D101,商品管理表!$Y$8:$Y$10000,"済"))</f>
        <v/>
      </c>
      <c r="AE101" s="35" t="str">
        <f t="shared" si="41"/>
        <v/>
      </c>
      <c r="AF101" s="18"/>
      <c r="AG101" s="18"/>
      <c r="AH101" s="18"/>
      <c r="AI101" s="156" t="str">
        <f t="shared" si="37"/>
        <v/>
      </c>
      <c r="AJ101" s="127"/>
      <c r="AK101" s="128" t="str">
        <f t="shared" si="38"/>
        <v/>
      </c>
      <c r="AL101" s="128"/>
    </row>
    <row r="102" spans="3:38" x14ac:dyDescent="0.2">
      <c r="C102" s="150">
        <v>94</v>
      </c>
      <c r="D102" s="151"/>
      <c r="E102" s="21"/>
      <c r="F102" s="24"/>
      <c r="G102" s="3"/>
      <c r="H102" s="3"/>
      <c r="I102" s="26"/>
      <c r="J102" s="26"/>
      <c r="K102" s="33"/>
      <c r="L102" s="34"/>
      <c r="M102" s="34" t="str">
        <f t="shared" si="29"/>
        <v/>
      </c>
      <c r="N102" s="34" t="str">
        <f t="shared" si="27"/>
        <v/>
      </c>
      <c r="O102" s="34"/>
      <c r="P102" s="34" t="str">
        <f t="shared" si="28"/>
        <v/>
      </c>
      <c r="Q102" s="34" t="str">
        <f t="shared" si="30"/>
        <v/>
      </c>
      <c r="R102" s="34" t="str">
        <f t="shared" si="31"/>
        <v/>
      </c>
      <c r="S102" s="19" t="str">
        <f t="shared" si="32"/>
        <v/>
      </c>
      <c r="T102" s="19"/>
      <c r="U102" s="19" t="str">
        <f t="shared" si="39"/>
        <v/>
      </c>
      <c r="V102" s="19" t="str">
        <f t="shared" si="33"/>
        <v/>
      </c>
      <c r="W102" s="19" t="str">
        <f t="shared" si="34"/>
        <v/>
      </c>
      <c r="X102" s="19" t="str">
        <f t="shared" si="35"/>
        <v/>
      </c>
      <c r="Y102" s="19" t="str">
        <f t="shared" si="40"/>
        <v/>
      </c>
      <c r="Z102" s="27" t="str">
        <f t="shared" si="36"/>
        <v/>
      </c>
      <c r="AA102" s="32"/>
      <c r="AB102" s="36"/>
      <c r="AC102" s="35" t="str">
        <f t="shared" si="26"/>
        <v/>
      </c>
      <c r="AD102" s="35" t="str">
        <f>IF(AA102="","",SUMIFS(商品管理表!$N$8:$N$10000,商品管理表!$C$8:$C$10000,仕入れ管理表!$D102,商品管理表!$Y$8:$Y$10000,"済"))</f>
        <v/>
      </c>
      <c r="AE102" s="35" t="str">
        <f t="shared" si="41"/>
        <v/>
      </c>
      <c r="AF102" s="18"/>
      <c r="AG102" s="18"/>
      <c r="AH102" s="18"/>
      <c r="AI102" s="156" t="str">
        <f t="shared" si="37"/>
        <v/>
      </c>
      <c r="AJ102" s="127"/>
      <c r="AK102" s="128" t="str">
        <f t="shared" si="38"/>
        <v/>
      </c>
      <c r="AL102" s="128"/>
    </row>
    <row r="103" spans="3:38" x14ac:dyDescent="0.2">
      <c r="C103" s="150">
        <v>95</v>
      </c>
      <c r="D103" s="151"/>
      <c r="E103" s="21"/>
      <c r="F103" s="24"/>
      <c r="G103" s="3"/>
      <c r="H103" s="3"/>
      <c r="I103" s="26"/>
      <c r="J103" s="26"/>
      <c r="K103" s="33"/>
      <c r="L103" s="34"/>
      <c r="M103" s="34" t="str">
        <f t="shared" si="29"/>
        <v/>
      </c>
      <c r="N103" s="34" t="str">
        <f t="shared" si="27"/>
        <v/>
      </c>
      <c r="O103" s="34"/>
      <c r="P103" s="34" t="str">
        <f t="shared" si="28"/>
        <v/>
      </c>
      <c r="Q103" s="34" t="str">
        <f t="shared" si="30"/>
        <v/>
      </c>
      <c r="R103" s="34" t="str">
        <f t="shared" si="31"/>
        <v/>
      </c>
      <c r="S103" s="19" t="str">
        <f t="shared" si="32"/>
        <v/>
      </c>
      <c r="T103" s="19"/>
      <c r="U103" s="19" t="str">
        <f t="shared" si="39"/>
        <v/>
      </c>
      <c r="V103" s="19" t="str">
        <f t="shared" si="33"/>
        <v/>
      </c>
      <c r="W103" s="19" t="str">
        <f t="shared" si="34"/>
        <v/>
      </c>
      <c r="X103" s="19" t="str">
        <f t="shared" si="35"/>
        <v/>
      </c>
      <c r="Y103" s="19" t="str">
        <f t="shared" si="40"/>
        <v/>
      </c>
      <c r="Z103" s="27" t="str">
        <f t="shared" si="36"/>
        <v/>
      </c>
      <c r="AA103" s="32"/>
      <c r="AB103" s="36"/>
      <c r="AC103" s="35" t="str">
        <f t="shared" si="26"/>
        <v/>
      </c>
      <c r="AD103" s="35" t="str">
        <f>IF(AA103="","",SUMIFS(商品管理表!$N$8:$N$10000,商品管理表!$C$8:$C$10000,仕入れ管理表!$D103,商品管理表!$Y$8:$Y$10000,"済"))</f>
        <v/>
      </c>
      <c r="AE103" s="35" t="str">
        <f t="shared" si="41"/>
        <v/>
      </c>
      <c r="AF103" s="18"/>
      <c r="AG103" s="18"/>
      <c r="AH103" s="18"/>
      <c r="AI103" s="156" t="str">
        <f t="shared" si="37"/>
        <v/>
      </c>
      <c r="AJ103" s="127"/>
      <c r="AK103" s="128" t="str">
        <f t="shared" si="38"/>
        <v/>
      </c>
      <c r="AL103" s="128"/>
    </row>
    <row r="104" spans="3:38" x14ac:dyDescent="0.2">
      <c r="C104" s="150">
        <v>96</v>
      </c>
      <c r="D104" s="151"/>
      <c r="E104" s="21"/>
      <c r="F104" s="24"/>
      <c r="G104" s="3"/>
      <c r="H104" s="3"/>
      <c r="I104" s="26"/>
      <c r="J104" s="26"/>
      <c r="K104" s="33"/>
      <c r="L104" s="34"/>
      <c r="M104" s="34" t="str">
        <f t="shared" si="29"/>
        <v/>
      </c>
      <c r="N104" s="34" t="str">
        <f t="shared" si="27"/>
        <v/>
      </c>
      <c r="O104" s="34"/>
      <c r="P104" s="34" t="str">
        <f t="shared" si="28"/>
        <v/>
      </c>
      <c r="Q104" s="34" t="str">
        <f t="shared" si="30"/>
        <v/>
      </c>
      <c r="R104" s="34" t="str">
        <f t="shared" si="31"/>
        <v/>
      </c>
      <c r="S104" s="19" t="str">
        <f t="shared" si="32"/>
        <v/>
      </c>
      <c r="T104" s="19"/>
      <c r="U104" s="19" t="str">
        <f t="shared" si="39"/>
        <v/>
      </c>
      <c r="V104" s="19" t="str">
        <f t="shared" si="33"/>
        <v/>
      </c>
      <c r="W104" s="19" t="str">
        <f t="shared" si="34"/>
        <v/>
      </c>
      <c r="X104" s="19" t="str">
        <f t="shared" si="35"/>
        <v/>
      </c>
      <c r="Y104" s="19" t="str">
        <f t="shared" si="40"/>
        <v/>
      </c>
      <c r="Z104" s="27" t="str">
        <f t="shared" si="36"/>
        <v/>
      </c>
      <c r="AA104" s="32"/>
      <c r="AB104" s="36"/>
      <c r="AC104" s="35" t="str">
        <f t="shared" si="26"/>
        <v/>
      </c>
      <c r="AD104" s="35" t="str">
        <f>IF(AA104="","",SUMIFS(商品管理表!$N$8:$N$10000,商品管理表!$C$8:$C$10000,仕入れ管理表!$D104,商品管理表!$Y$8:$Y$10000,"済"))</f>
        <v/>
      </c>
      <c r="AE104" s="35" t="str">
        <f t="shared" si="41"/>
        <v/>
      </c>
      <c r="AF104" s="18"/>
      <c r="AG104" s="18"/>
      <c r="AH104" s="18"/>
      <c r="AI104" s="156" t="str">
        <f t="shared" si="37"/>
        <v/>
      </c>
      <c r="AJ104" s="127"/>
      <c r="AK104" s="128" t="str">
        <f t="shared" si="38"/>
        <v/>
      </c>
      <c r="AL104" s="128"/>
    </row>
    <row r="105" spans="3:38" x14ac:dyDescent="0.2">
      <c r="C105" s="150">
        <v>97</v>
      </c>
      <c r="D105" s="151"/>
      <c r="E105" s="21"/>
      <c r="F105" s="24"/>
      <c r="G105" s="3"/>
      <c r="H105" s="3"/>
      <c r="I105" s="26"/>
      <c r="J105" s="26"/>
      <c r="K105" s="33"/>
      <c r="L105" s="34"/>
      <c r="M105" s="34" t="str">
        <f t="shared" si="29"/>
        <v/>
      </c>
      <c r="N105" s="34" t="str">
        <f t="shared" si="27"/>
        <v/>
      </c>
      <c r="O105" s="34"/>
      <c r="P105" s="34" t="str">
        <f t="shared" si="28"/>
        <v/>
      </c>
      <c r="Q105" s="34" t="str">
        <f t="shared" si="30"/>
        <v/>
      </c>
      <c r="R105" s="34" t="str">
        <f t="shared" si="31"/>
        <v/>
      </c>
      <c r="S105" s="19" t="str">
        <f t="shared" si="32"/>
        <v/>
      </c>
      <c r="T105" s="19"/>
      <c r="U105" s="19" t="str">
        <f t="shared" si="39"/>
        <v/>
      </c>
      <c r="V105" s="19" t="str">
        <f t="shared" si="33"/>
        <v/>
      </c>
      <c r="W105" s="19" t="str">
        <f t="shared" si="34"/>
        <v/>
      </c>
      <c r="X105" s="19" t="str">
        <f t="shared" si="35"/>
        <v/>
      </c>
      <c r="Y105" s="19" t="str">
        <f t="shared" si="40"/>
        <v/>
      </c>
      <c r="Z105" s="27" t="str">
        <f t="shared" si="36"/>
        <v/>
      </c>
      <c r="AA105" s="32"/>
      <c r="AB105" s="36"/>
      <c r="AC105" s="35" t="str">
        <f t="shared" si="26"/>
        <v/>
      </c>
      <c r="AD105" s="35" t="str">
        <f>IF(AA105="","",SUMIFS(商品管理表!$N$8:$N$10000,商品管理表!$C$8:$C$10000,仕入れ管理表!$D105,商品管理表!$Y$8:$Y$10000,"済"))</f>
        <v/>
      </c>
      <c r="AE105" s="35" t="str">
        <f t="shared" si="41"/>
        <v/>
      </c>
      <c r="AF105" s="18"/>
      <c r="AG105" s="18"/>
      <c r="AH105" s="18"/>
      <c r="AI105" s="156" t="str">
        <f t="shared" si="37"/>
        <v/>
      </c>
      <c r="AJ105" s="127"/>
      <c r="AK105" s="128" t="str">
        <f t="shared" si="38"/>
        <v/>
      </c>
      <c r="AL105" s="128"/>
    </row>
    <row r="106" spans="3:38" x14ac:dyDescent="0.2">
      <c r="C106" s="150">
        <v>98</v>
      </c>
      <c r="D106" s="151"/>
      <c r="E106" s="21"/>
      <c r="F106" s="24"/>
      <c r="G106" s="3"/>
      <c r="H106" s="3"/>
      <c r="I106" s="26"/>
      <c r="J106" s="26"/>
      <c r="K106" s="33"/>
      <c r="L106" s="34"/>
      <c r="M106" s="34" t="str">
        <f t="shared" si="29"/>
        <v/>
      </c>
      <c r="N106" s="34" t="str">
        <f t="shared" si="27"/>
        <v/>
      </c>
      <c r="O106" s="34"/>
      <c r="P106" s="34" t="str">
        <f t="shared" si="28"/>
        <v/>
      </c>
      <c r="Q106" s="34" t="str">
        <f t="shared" si="30"/>
        <v/>
      </c>
      <c r="R106" s="34" t="str">
        <f t="shared" si="31"/>
        <v/>
      </c>
      <c r="S106" s="19" t="str">
        <f t="shared" si="32"/>
        <v/>
      </c>
      <c r="T106" s="19"/>
      <c r="U106" s="19" t="str">
        <f t="shared" si="39"/>
        <v/>
      </c>
      <c r="V106" s="19" t="str">
        <f t="shared" si="33"/>
        <v/>
      </c>
      <c r="W106" s="19" t="str">
        <f t="shared" si="34"/>
        <v/>
      </c>
      <c r="X106" s="19" t="str">
        <f t="shared" si="35"/>
        <v/>
      </c>
      <c r="Y106" s="19" t="str">
        <f t="shared" si="40"/>
        <v/>
      </c>
      <c r="Z106" s="27" t="str">
        <f t="shared" si="36"/>
        <v/>
      </c>
      <c r="AA106" s="32"/>
      <c r="AB106" s="36"/>
      <c r="AC106" s="35" t="str">
        <f t="shared" si="26"/>
        <v/>
      </c>
      <c r="AD106" s="35" t="str">
        <f>IF(AA106="","",SUMIFS(商品管理表!$N$8:$N$10000,商品管理表!$C$8:$C$10000,仕入れ管理表!$D106,商品管理表!$Y$8:$Y$10000,"済"))</f>
        <v/>
      </c>
      <c r="AE106" s="35" t="str">
        <f t="shared" si="41"/>
        <v/>
      </c>
      <c r="AF106" s="18"/>
      <c r="AG106" s="18"/>
      <c r="AH106" s="18"/>
      <c r="AI106" s="156" t="str">
        <f t="shared" si="37"/>
        <v/>
      </c>
      <c r="AJ106" s="127"/>
      <c r="AK106" s="128" t="str">
        <f t="shared" si="38"/>
        <v/>
      </c>
      <c r="AL106" s="128"/>
    </row>
    <row r="107" spans="3:38" x14ac:dyDescent="0.2">
      <c r="C107" s="150">
        <v>99</v>
      </c>
      <c r="D107" s="151"/>
      <c r="E107" s="21"/>
      <c r="F107" s="24"/>
      <c r="G107" s="3"/>
      <c r="H107" s="3"/>
      <c r="I107" s="26"/>
      <c r="J107" s="26"/>
      <c r="K107" s="33"/>
      <c r="L107" s="34"/>
      <c r="M107" s="34" t="str">
        <f t="shared" si="29"/>
        <v/>
      </c>
      <c r="N107" s="34" t="str">
        <f t="shared" si="27"/>
        <v/>
      </c>
      <c r="O107" s="34"/>
      <c r="P107" s="34" t="str">
        <f t="shared" si="28"/>
        <v/>
      </c>
      <c r="Q107" s="34" t="str">
        <f t="shared" si="30"/>
        <v/>
      </c>
      <c r="R107" s="34" t="str">
        <f t="shared" si="31"/>
        <v/>
      </c>
      <c r="S107" s="19" t="str">
        <f t="shared" si="32"/>
        <v/>
      </c>
      <c r="T107" s="19"/>
      <c r="U107" s="19" t="str">
        <f t="shared" si="39"/>
        <v/>
      </c>
      <c r="V107" s="19" t="str">
        <f t="shared" si="33"/>
        <v/>
      </c>
      <c r="W107" s="19" t="str">
        <f t="shared" si="34"/>
        <v/>
      </c>
      <c r="X107" s="19" t="str">
        <f t="shared" si="35"/>
        <v/>
      </c>
      <c r="Y107" s="19" t="str">
        <f t="shared" si="40"/>
        <v/>
      </c>
      <c r="Z107" s="27" t="str">
        <f t="shared" si="36"/>
        <v/>
      </c>
      <c r="AA107" s="32"/>
      <c r="AB107" s="36"/>
      <c r="AC107" s="35" t="str">
        <f t="shared" si="26"/>
        <v/>
      </c>
      <c r="AD107" s="35" t="str">
        <f>IF(AA107="","",SUMIFS(商品管理表!$N$8:$N$10000,商品管理表!$C$8:$C$10000,仕入れ管理表!$D107,商品管理表!$Y$8:$Y$10000,"済"))</f>
        <v/>
      </c>
      <c r="AE107" s="35" t="str">
        <f t="shared" si="41"/>
        <v/>
      </c>
      <c r="AF107" s="18"/>
      <c r="AG107" s="18"/>
      <c r="AH107" s="18"/>
      <c r="AI107" s="156" t="str">
        <f t="shared" si="37"/>
        <v/>
      </c>
      <c r="AJ107" s="127"/>
      <c r="AK107" s="128" t="str">
        <f t="shared" si="38"/>
        <v/>
      </c>
      <c r="AL107" s="128"/>
    </row>
    <row r="108" spans="3:38" x14ac:dyDescent="0.2">
      <c r="C108" s="150">
        <v>100</v>
      </c>
      <c r="D108" s="151"/>
      <c r="E108" s="21"/>
      <c r="F108" s="24"/>
      <c r="G108" s="3"/>
      <c r="H108" s="3"/>
      <c r="I108" s="26"/>
      <c r="J108" s="26"/>
      <c r="K108" s="33"/>
      <c r="L108" s="34"/>
      <c r="M108" s="34" t="str">
        <f t="shared" si="29"/>
        <v/>
      </c>
      <c r="N108" s="34" t="str">
        <f t="shared" si="27"/>
        <v/>
      </c>
      <c r="O108" s="34"/>
      <c r="P108" s="34" t="str">
        <f t="shared" si="28"/>
        <v/>
      </c>
      <c r="Q108" s="34" t="str">
        <f t="shared" si="30"/>
        <v/>
      </c>
      <c r="R108" s="34" t="str">
        <f t="shared" si="31"/>
        <v/>
      </c>
      <c r="S108" s="19" t="str">
        <f t="shared" si="32"/>
        <v/>
      </c>
      <c r="T108" s="19"/>
      <c r="U108" s="19" t="str">
        <f t="shared" si="39"/>
        <v/>
      </c>
      <c r="V108" s="19" t="str">
        <f t="shared" si="33"/>
        <v/>
      </c>
      <c r="W108" s="19" t="str">
        <f t="shared" si="34"/>
        <v/>
      </c>
      <c r="X108" s="19" t="str">
        <f t="shared" si="35"/>
        <v/>
      </c>
      <c r="Y108" s="19" t="str">
        <f t="shared" si="40"/>
        <v/>
      </c>
      <c r="Z108" s="27" t="str">
        <f t="shared" si="36"/>
        <v/>
      </c>
      <c r="AA108" s="32"/>
      <c r="AB108" s="36"/>
      <c r="AC108" s="35" t="str">
        <f t="shared" si="26"/>
        <v/>
      </c>
      <c r="AD108" s="35" t="str">
        <f>IF(AA108="","",SUMIFS(商品管理表!$N$8:$N$10000,商品管理表!$C$8:$C$10000,仕入れ管理表!$D108,商品管理表!$Y$8:$Y$10000,"済"))</f>
        <v/>
      </c>
      <c r="AE108" s="35" t="str">
        <f t="shared" si="41"/>
        <v/>
      </c>
      <c r="AF108" s="18"/>
      <c r="AG108" s="18"/>
      <c r="AH108" s="18"/>
      <c r="AI108" s="156" t="str">
        <f t="shared" si="37"/>
        <v/>
      </c>
      <c r="AJ108" s="127"/>
      <c r="AK108" s="128" t="str">
        <f t="shared" si="38"/>
        <v/>
      </c>
      <c r="AL108" s="128"/>
    </row>
    <row r="109" spans="3:38" x14ac:dyDescent="0.2">
      <c r="C109" s="150">
        <v>101</v>
      </c>
      <c r="D109" s="151"/>
      <c r="E109" s="21"/>
      <c r="F109" s="24"/>
      <c r="G109" s="3"/>
      <c r="H109" s="3"/>
      <c r="I109" s="26"/>
      <c r="J109" s="26"/>
      <c r="K109" s="33"/>
      <c r="L109" s="34"/>
      <c r="M109" s="34" t="str">
        <f t="shared" si="29"/>
        <v/>
      </c>
      <c r="N109" s="34" t="str">
        <f t="shared" si="27"/>
        <v/>
      </c>
      <c r="O109" s="34"/>
      <c r="P109" s="34" t="str">
        <f t="shared" si="28"/>
        <v/>
      </c>
      <c r="Q109" s="34" t="str">
        <f t="shared" si="30"/>
        <v/>
      </c>
      <c r="R109" s="34" t="str">
        <f t="shared" si="31"/>
        <v/>
      </c>
      <c r="S109" s="19" t="str">
        <f t="shared" si="32"/>
        <v/>
      </c>
      <c r="T109" s="19"/>
      <c r="U109" s="19" t="str">
        <f t="shared" si="39"/>
        <v/>
      </c>
      <c r="V109" s="19" t="str">
        <f t="shared" si="33"/>
        <v/>
      </c>
      <c r="W109" s="19" t="str">
        <f t="shared" si="34"/>
        <v/>
      </c>
      <c r="X109" s="19" t="str">
        <f t="shared" si="35"/>
        <v/>
      </c>
      <c r="Y109" s="19" t="str">
        <f t="shared" si="40"/>
        <v/>
      </c>
      <c r="Z109" s="27" t="str">
        <f t="shared" si="36"/>
        <v/>
      </c>
      <c r="AA109" s="32"/>
      <c r="AB109" s="36"/>
      <c r="AC109" s="35" t="str">
        <f t="shared" si="26"/>
        <v/>
      </c>
      <c r="AD109" s="35" t="str">
        <f>IF(AA109="","",SUMIFS(商品管理表!$N$8:$N$10000,商品管理表!$C$8:$C$10000,仕入れ管理表!$D109,商品管理表!$Y$8:$Y$10000,"済"))</f>
        <v/>
      </c>
      <c r="AE109" s="35" t="str">
        <f t="shared" si="41"/>
        <v/>
      </c>
      <c r="AF109" s="18"/>
      <c r="AG109" s="18"/>
      <c r="AH109" s="18"/>
      <c r="AI109" s="156" t="str">
        <f t="shared" si="37"/>
        <v/>
      </c>
      <c r="AJ109" s="127"/>
      <c r="AK109" s="128" t="str">
        <f t="shared" si="38"/>
        <v/>
      </c>
      <c r="AL109" s="128"/>
    </row>
    <row r="110" spans="3:38" x14ac:dyDescent="0.2">
      <c r="C110" s="150">
        <v>102</v>
      </c>
      <c r="D110" s="151"/>
      <c r="E110" s="21"/>
      <c r="F110" s="24"/>
      <c r="G110" s="3"/>
      <c r="H110" s="3"/>
      <c r="I110" s="26"/>
      <c r="J110" s="26"/>
      <c r="K110" s="33"/>
      <c r="L110" s="34"/>
      <c r="M110" s="34" t="str">
        <f t="shared" si="29"/>
        <v/>
      </c>
      <c r="N110" s="34" t="str">
        <f t="shared" si="27"/>
        <v/>
      </c>
      <c r="O110" s="34"/>
      <c r="P110" s="34" t="str">
        <f t="shared" si="28"/>
        <v/>
      </c>
      <c r="Q110" s="34" t="str">
        <f t="shared" si="30"/>
        <v/>
      </c>
      <c r="R110" s="34" t="str">
        <f t="shared" si="31"/>
        <v/>
      </c>
      <c r="S110" s="19" t="str">
        <f t="shared" si="32"/>
        <v/>
      </c>
      <c r="T110" s="19"/>
      <c r="U110" s="19" t="str">
        <f t="shared" si="39"/>
        <v/>
      </c>
      <c r="V110" s="19" t="str">
        <f t="shared" si="33"/>
        <v/>
      </c>
      <c r="W110" s="19" t="str">
        <f t="shared" si="34"/>
        <v/>
      </c>
      <c r="X110" s="19" t="str">
        <f t="shared" si="35"/>
        <v/>
      </c>
      <c r="Y110" s="19" t="str">
        <f t="shared" si="40"/>
        <v/>
      </c>
      <c r="Z110" s="27" t="str">
        <f t="shared" si="36"/>
        <v/>
      </c>
      <c r="AA110" s="32"/>
      <c r="AB110" s="36"/>
      <c r="AC110" s="35" t="str">
        <f t="shared" si="26"/>
        <v/>
      </c>
      <c r="AD110" s="35" t="str">
        <f>IF(AA110="","",SUMIFS(商品管理表!$N$8:$N$10000,商品管理表!$C$8:$C$10000,仕入れ管理表!$D110,商品管理表!$Y$8:$Y$10000,"済"))</f>
        <v/>
      </c>
      <c r="AE110" s="35" t="str">
        <f t="shared" si="41"/>
        <v/>
      </c>
      <c r="AF110" s="18"/>
      <c r="AG110" s="18"/>
      <c r="AH110" s="18"/>
      <c r="AI110" s="156" t="str">
        <f t="shared" si="37"/>
        <v/>
      </c>
      <c r="AJ110" s="127"/>
      <c r="AK110" s="128" t="str">
        <f t="shared" si="38"/>
        <v/>
      </c>
      <c r="AL110" s="128"/>
    </row>
    <row r="111" spans="3:38" x14ac:dyDescent="0.2">
      <c r="C111" s="150">
        <v>103</v>
      </c>
      <c r="D111" s="151"/>
      <c r="E111" s="21"/>
      <c r="F111" s="24"/>
      <c r="G111" s="3"/>
      <c r="H111" s="3"/>
      <c r="I111" s="26"/>
      <c r="J111" s="26"/>
      <c r="K111" s="33"/>
      <c r="L111" s="34"/>
      <c r="M111" s="34" t="str">
        <f t="shared" si="29"/>
        <v/>
      </c>
      <c r="N111" s="34" t="str">
        <f t="shared" si="27"/>
        <v/>
      </c>
      <c r="O111" s="34"/>
      <c r="P111" s="34" t="str">
        <f t="shared" si="28"/>
        <v/>
      </c>
      <c r="Q111" s="34" t="str">
        <f t="shared" si="30"/>
        <v/>
      </c>
      <c r="R111" s="34" t="str">
        <f t="shared" si="31"/>
        <v/>
      </c>
      <c r="S111" s="19" t="str">
        <f t="shared" si="32"/>
        <v/>
      </c>
      <c r="T111" s="19"/>
      <c r="U111" s="19" t="str">
        <f t="shared" si="39"/>
        <v/>
      </c>
      <c r="V111" s="19" t="str">
        <f t="shared" si="33"/>
        <v/>
      </c>
      <c r="W111" s="19" t="str">
        <f t="shared" si="34"/>
        <v/>
      </c>
      <c r="X111" s="19" t="str">
        <f t="shared" si="35"/>
        <v/>
      </c>
      <c r="Y111" s="19" t="str">
        <f t="shared" si="40"/>
        <v/>
      </c>
      <c r="Z111" s="27" t="str">
        <f t="shared" si="36"/>
        <v/>
      </c>
      <c r="AA111" s="32"/>
      <c r="AB111" s="36"/>
      <c r="AC111" s="35" t="str">
        <f t="shared" si="26"/>
        <v/>
      </c>
      <c r="AD111" s="35" t="str">
        <f>IF(AA111="","",SUMIFS(商品管理表!$N$8:$N$10000,商品管理表!$C$8:$C$10000,仕入れ管理表!$D111,商品管理表!$Y$8:$Y$10000,"済"))</f>
        <v/>
      </c>
      <c r="AE111" s="35" t="str">
        <f t="shared" si="41"/>
        <v/>
      </c>
      <c r="AF111" s="18"/>
      <c r="AG111" s="18"/>
      <c r="AH111" s="18"/>
      <c r="AI111" s="156" t="str">
        <f t="shared" si="37"/>
        <v/>
      </c>
      <c r="AJ111" s="127"/>
      <c r="AK111" s="128" t="str">
        <f t="shared" si="38"/>
        <v/>
      </c>
      <c r="AL111" s="128"/>
    </row>
    <row r="112" spans="3:38" x14ac:dyDescent="0.2">
      <c r="C112" s="150">
        <v>104</v>
      </c>
      <c r="D112" s="151"/>
      <c r="E112" s="21"/>
      <c r="F112" s="24"/>
      <c r="G112" s="3"/>
      <c r="H112" s="3"/>
      <c r="I112" s="26"/>
      <c r="J112" s="26"/>
      <c r="K112" s="33"/>
      <c r="L112" s="34"/>
      <c r="M112" s="34" t="str">
        <f t="shared" si="29"/>
        <v/>
      </c>
      <c r="N112" s="34" t="str">
        <f t="shared" si="27"/>
        <v/>
      </c>
      <c r="O112" s="34"/>
      <c r="P112" s="34" t="str">
        <f t="shared" si="28"/>
        <v/>
      </c>
      <c r="Q112" s="34" t="str">
        <f t="shared" si="30"/>
        <v/>
      </c>
      <c r="R112" s="34" t="str">
        <f t="shared" si="31"/>
        <v/>
      </c>
      <c r="S112" s="19" t="str">
        <f t="shared" si="32"/>
        <v/>
      </c>
      <c r="T112" s="19"/>
      <c r="U112" s="19" t="str">
        <f t="shared" si="39"/>
        <v/>
      </c>
      <c r="V112" s="19" t="str">
        <f t="shared" si="33"/>
        <v/>
      </c>
      <c r="W112" s="19" t="str">
        <f t="shared" si="34"/>
        <v/>
      </c>
      <c r="X112" s="19" t="str">
        <f t="shared" si="35"/>
        <v/>
      </c>
      <c r="Y112" s="19" t="str">
        <f t="shared" si="40"/>
        <v/>
      </c>
      <c r="Z112" s="27" t="str">
        <f t="shared" si="36"/>
        <v/>
      </c>
      <c r="AA112" s="32"/>
      <c r="AB112" s="36"/>
      <c r="AC112" s="35" t="str">
        <f t="shared" si="26"/>
        <v/>
      </c>
      <c r="AD112" s="35" t="str">
        <f>IF(AA112="","",SUMIFS(商品管理表!$N$8:$N$10000,商品管理表!$C$8:$C$10000,仕入れ管理表!$D112,商品管理表!$Y$8:$Y$10000,"済"))</f>
        <v/>
      </c>
      <c r="AE112" s="35" t="str">
        <f t="shared" si="41"/>
        <v/>
      </c>
      <c r="AF112" s="18"/>
      <c r="AG112" s="18"/>
      <c r="AH112" s="18"/>
      <c r="AI112" s="156" t="str">
        <f t="shared" si="37"/>
        <v/>
      </c>
      <c r="AJ112" s="127"/>
      <c r="AK112" s="128" t="str">
        <f t="shared" si="38"/>
        <v/>
      </c>
      <c r="AL112" s="128"/>
    </row>
    <row r="113" spans="3:38" x14ac:dyDescent="0.2">
      <c r="C113" s="150">
        <v>105</v>
      </c>
      <c r="D113" s="151"/>
      <c r="E113" s="21"/>
      <c r="F113" s="24"/>
      <c r="G113" s="3"/>
      <c r="H113" s="3"/>
      <c r="I113" s="26"/>
      <c r="J113" s="26"/>
      <c r="K113" s="33"/>
      <c r="L113" s="34"/>
      <c r="M113" s="34" t="str">
        <f t="shared" si="29"/>
        <v/>
      </c>
      <c r="N113" s="34" t="str">
        <f t="shared" si="27"/>
        <v/>
      </c>
      <c r="O113" s="34"/>
      <c r="P113" s="34" t="str">
        <f t="shared" si="28"/>
        <v/>
      </c>
      <c r="Q113" s="34" t="str">
        <f t="shared" si="30"/>
        <v/>
      </c>
      <c r="R113" s="34" t="str">
        <f t="shared" si="31"/>
        <v/>
      </c>
      <c r="S113" s="19" t="str">
        <f t="shared" si="32"/>
        <v/>
      </c>
      <c r="T113" s="19"/>
      <c r="U113" s="19" t="str">
        <f t="shared" si="39"/>
        <v/>
      </c>
      <c r="V113" s="19" t="str">
        <f t="shared" si="33"/>
        <v/>
      </c>
      <c r="W113" s="19" t="str">
        <f t="shared" si="34"/>
        <v/>
      </c>
      <c r="X113" s="19" t="str">
        <f t="shared" si="35"/>
        <v/>
      </c>
      <c r="Y113" s="19" t="str">
        <f t="shared" si="40"/>
        <v/>
      </c>
      <c r="Z113" s="27" t="str">
        <f t="shared" si="36"/>
        <v/>
      </c>
      <c r="AA113" s="32"/>
      <c r="AB113" s="36"/>
      <c r="AC113" s="35" t="str">
        <f t="shared" si="26"/>
        <v/>
      </c>
      <c r="AD113" s="35" t="str">
        <f>IF(AA113="","",SUMIFS(商品管理表!$N$8:$N$10000,商品管理表!$C$8:$C$10000,仕入れ管理表!$D113,商品管理表!$Y$8:$Y$10000,"済"))</f>
        <v/>
      </c>
      <c r="AE113" s="35" t="str">
        <f t="shared" si="41"/>
        <v/>
      </c>
      <c r="AF113" s="18"/>
      <c r="AG113" s="18"/>
      <c r="AH113" s="18"/>
      <c r="AI113" s="156" t="str">
        <f t="shared" si="37"/>
        <v/>
      </c>
      <c r="AJ113" s="127"/>
      <c r="AK113" s="128" t="str">
        <f t="shared" si="38"/>
        <v/>
      </c>
      <c r="AL113" s="128"/>
    </row>
    <row r="114" spans="3:38" x14ac:dyDescent="0.2">
      <c r="C114" s="150">
        <v>106</v>
      </c>
      <c r="D114" s="151"/>
      <c r="E114" s="21"/>
      <c r="F114" s="24"/>
      <c r="G114" s="3"/>
      <c r="H114" s="3"/>
      <c r="I114" s="26"/>
      <c r="J114" s="26"/>
      <c r="K114" s="33"/>
      <c r="L114" s="34"/>
      <c r="M114" s="34" t="str">
        <f t="shared" si="29"/>
        <v/>
      </c>
      <c r="N114" s="34" t="str">
        <f t="shared" si="27"/>
        <v/>
      </c>
      <c r="O114" s="34"/>
      <c r="P114" s="34" t="str">
        <f t="shared" si="28"/>
        <v/>
      </c>
      <c r="Q114" s="34" t="str">
        <f t="shared" si="30"/>
        <v/>
      </c>
      <c r="R114" s="34" t="str">
        <f t="shared" si="31"/>
        <v/>
      </c>
      <c r="S114" s="19" t="str">
        <f t="shared" si="32"/>
        <v/>
      </c>
      <c r="T114" s="19"/>
      <c r="U114" s="19" t="str">
        <f t="shared" si="39"/>
        <v/>
      </c>
      <c r="V114" s="19" t="str">
        <f t="shared" si="33"/>
        <v/>
      </c>
      <c r="W114" s="19" t="str">
        <f t="shared" si="34"/>
        <v/>
      </c>
      <c r="X114" s="19" t="str">
        <f t="shared" si="35"/>
        <v/>
      </c>
      <c r="Y114" s="19" t="str">
        <f t="shared" si="40"/>
        <v/>
      </c>
      <c r="Z114" s="27" t="str">
        <f t="shared" si="36"/>
        <v/>
      </c>
      <c r="AA114" s="32"/>
      <c r="AB114" s="36"/>
      <c r="AC114" s="35" t="str">
        <f t="shared" si="26"/>
        <v/>
      </c>
      <c r="AD114" s="35" t="str">
        <f>IF(AA114="","",SUMIFS(商品管理表!$N$8:$N$10000,商品管理表!$C$8:$C$10000,仕入れ管理表!$D114,商品管理表!$Y$8:$Y$10000,"済"))</f>
        <v/>
      </c>
      <c r="AE114" s="35" t="str">
        <f t="shared" si="41"/>
        <v/>
      </c>
      <c r="AF114" s="18"/>
      <c r="AG114" s="18"/>
      <c r="AH114" s="18"/>
      <c r="AI114" s="156" t="str">
        <f t="shared" si="37"/>
        <v/>
      </c>
      <c r="AJ114" s="127"/>
      <c r="AK114" s="128" t="str">
        <f t="shared" si="38"/>
        <v/>
      </c>
      <c r="AL114" s="128"/>
    </row>
    <row r="115" spans="3:38" x14ac:dyDescent="0.2">
      <c r="C115" s="150">
        <v>107</v>
      </c>
      <c r="D115" s="151"/>
      <c r="E115" s="21"/>
      <c r="F115" s="24"/>
      <c r="G115" s="3"/>
      <c r="H115" s="3"/>
      <c r="I115" s="26"/>
      <c r="J115" s="26"/>
      <c r="K115" s="33"/>
      <c r="L115" s="34"/>
      <c r="M115" s="34" t="str">
        <f t="shared" si="29"/>
        <v/>
      </c>
      <c r="N115" s="34" t="str">
        <f t="shared" si="27"/>
        <v/>
      </c>
      <c r="O115" s="34"/>
      <c r="P115" s="34" t="str">
        <f t="shared" si="28"/>
        <v/>
      </c>
      <c r="Q115" s="34" t="str">
        <f t="shared" si="30"/>
        <v/>
      </c>
      <c r="R115" s="34" t="str">
        <f t="shared" si="31"/>
        <v/>
      </c>
      <c r="S115" s="19" t="str">
        <f t="shared" si="32"/>
        <v/>
      </c>
      <c r="T115" s="19"/>
      <c r="U115" s="19" t="str">
        <f t="shared" si="39"/>
        <v/>
      </c>
      <c r="V115" s="19" t="str">
        <f t="shared" si="33"/>
        <v/>
      </c>
      <c r="W115" s="19" t="str">
        <f t="shared" si="34"/>
        <v/>
      </c>
      <c r="X115" s="19" t="str">
        <f t="shared" si="35"/>
        <v/>
      </c>
      <c r="Y115" s="19" t="str">
        <f t="shared" si="40"/>
        <v/>
      </c>
      <c r="Z115" s="27" t="str">
        <f t="shared" si="36"/>
        <v/>
      </c>
      <c r="AA115" s="32"/>
      <c r="AB115" s="36"/>
      <c r="AC115" s="35" t="str">
        <f t="shared" si="26"/>
        <v/>
      </c>
      <c r="AD115" s="35" t="str">
        <f>IF(AA115="","",SUMIFS(商品管理表!$N$8:$N$10000,商品管理表!$C$8:$C$10000,仕入れ管理表!$D115,商品管理表!$Y$8:$Y$10000,"済"))</f>
        <v/>
      </c>
      <c r="AE115" s="35" t="str">
        <f t="shared" si="41"/>
        <v/>
      </c>
      <c r="AF115" s="18"/>
      <c r="AG115" s="18"/>
      <c r="AH115" s="18"/>
      <c r="AI115" s="156" t="str">
        <f t="shared" si="37"/>
        <v/>
      </c>
      <c r="AJ115" s="127"/>
      <c r="AK115" s="128" t="str">
        <f t="shared" si="38"/>
        <v/>
      </c>
      <c r="AL115" s="128"/>
    </row>
    <row r="116" spans="3:38" x14ac:dyDescent="0.2">
      <c r="C116" s="150">
        <v>108</v>
      </c>
      <c r="D116" s="151"/>
      <c r="E116" s="21"/>
      <c r="F116" s="24"/>
      <c r="G116" s="3"/>
      <c r="H116" s="3"/>
      <c r="I116" s="26"/>
      <c r="J116" s="26"/>
      <c r="K116" s="33"/>
      <c r="L116" s="34"/>
      <c r="M116" s="34" t="str">
        <f t="shared" si="29"/>
        <v/>
      </c>
      <c r="N116" s="34" t="str">
        <f t="shared" si="27"/>
        <v/>
      </c>
      <c r="O116" s="34"/>
      <c r="P116" s="34" t="str">
        <f t="shared" si="28"/>
        <v/>
      </c>
      <c r="Q116" s="34" t="str">
        <f t="shared" si="30"/>
        <v/>
      </c>
      <c r="R116" s="34" t="str">
        <f t="shared" si="31"/>
        <v/>
      </c>
      <c r="S116" s="19" t="str">
        <f t="shared" si="32"/>
        <v/>
      </c>
      <c r="T116" s="19"/>
      <c r="U116" s="19" t="str">
        <f t="shared" si="39"/>
        <v/>
      </c>
      <c r="V116" s="19" t="str">
        <f t="shared" si="33"/>
        <v/>
      </c>
      <c r="W116" s="19" t="str">
        <f t="shared" si="34"/>
        <v/>
      </c>
      <c r="X116" s="19" t="str">
        <f t="shared" si="35"/>
        <v/>
      </c>
      <c r="Y116" s="19" t="str">
        <f t="shared" si="40"/>
        <v/>
      </c>
      <c r="Z116" s="27" t="str">
        <f t="shared" si="36"/>
        <v/>
      </c>
      <c r="AA116" s="32"/>
      <c r="AB116" s="36"/>
      <c r="AC116" s="35" t="str">
        <f t="shared" si="26"/>
        <v/>
      </c>
      <c r="AD116" s="35" t="str">
        <f>IF(AA116="","",SUMIFS(商品管理表!$N$8:$N$10000,商品管理表!$C$8:$C$10000,仕入れ管理表!$D116,商品管理表!$Y$8:$Y$10000,"済"))</f>
        <v/>
      </c>
      <c r="AE116" s="35" t="str">
        <f t="shared" si="41"/>
        <v/>
      </c>
      <c r="AF116" s="18"/>
      <c r="AG116" s="18"/>
      <c r="AH116" s="18"/>
      <c r="AI116" s="156" t="str">
        <f t="shared" si="37"/>
        <v/>
      </c>
      <c r="AJ116" s="127"/>
      <c r="AK116" s="128" t="str">
        <f t="shared" si="38"/>
        <v/>
      </c>
      <c r="AL116" s="128"/>
    </row>
    <row r="117" spans="3:38" x14ac:dyDescent="0.2">
      <c r="C117" s="150">
        <v>109</v>
      </c>
      <c r="D117" s="151"/>
      <c r="E117" s="21"/>
      <c r="F117" s="24"/>
      <c r="G117" s="3"/>
      <c r="H117" s="3"/>
      <c r="I117" s="26"/>
      <c r="J117" s="26"/>
      <c r="K117" s="33"/>
      <c r="L117" s="34"/>
      <c r="M117" s="34" t="str">
        <f t="shared" si="29"/>
        <v/>
      </c>
      <c r="N117" s="34" t="str">
        <f t="shared" si="27"/>
        <v/>
      </c>
      <c r="O117" s="34"/>
      <c r="P117" s="34" t="str">
        <f t="shared" si="28"/>
        <v/>
      </c>
      <c r="Q117" s="34" t="str">
        <f t="shared" si="30"/>
        <v/>
      </c>
      <c r="R117" s="34" t="str">
        <f t="shared" si="31"/>
        <v/>
      </c>
      <c r="S117" s="19" t="str">
        <f t="shared" si="32"/>
        <v/>
      </c>
      <c r="T117" s="19"/>
      <c r="U117" s="19" t="str">
        <f t="shared" si="39"/>
        <v/>
      </c>
      <c r="V117" s="19" t="str">
        <f t="shared" si="33"/>
        <v/>
      </c>
      <c r="W117" s="19" t="str">
        <f t="shared" si="34"/>
        <v/>
      </c>
      <c r="X117" s="19" t="str">
        <f t="shared" si="35"/>
        <v/>
      </c>
      <c r="Y117" s="19" t="str">
        <f t="shared" si="40"/>
        <v/>
      </c>
      <c r="Z117" s="27" t="str">
        <f t="shared" si="36"/>
        <v/>
      </c>
      <c r="AA117" s="32"/>
      <c r="AB117" s="36"/>
      <c r="AC117" s="35" t="str">
        <f t="shared" si="26"/>
        <v/>
      </c>
      <c r="AD117" s="35" t="str">
        <f>IF(AA117="","",SUMIFS(商品管理表!$N$8:$N$10000,商品管理表!$C$8:$C$10000,仕入れ管理表!$D117,商品管理表!$Y$8:$Y$10000,"済"))</f>
        <v/>
      </c>
      <c r="AE117" s="35" t="str">
        <f t="shared" si="41"/>
        <v/>
      </c>
      <c r="AF117" s="18"/>
      <c r="AG117" s="18"/>
      <c r="AH117" s="18"/>
      <c r="AI117" s="156" t="str">
        <f t="shared" si="37"/>
        <v/>
      </c>
      <c r="AJ117" s="127"/>
      <c r="AK117" s="128" t="str">
        <f t="shared" si="38"/>
        <v/>
      </c>
      <c r="AL117" s="128"/>
    </row>
    <row r="118" spans="3:38" x14ac:dyDescent="0.2">
      <c r="C118" s="150">
        <v>110</v>
      </c>
      <c r="D118" s="151"/>
      <c r="E118" s="21"/>
      <c r="F118" s="24"/>
      <c r="G118" s="3"/>
      <c r="H118" s="3"/>
      <c r="I118" s="26"/>
      <c r="J118" s="26"/>
      <c r="K118" s="33"/>
      <c r="L118" s="34"/>
      <c r="M118" s="34" t="str">
        <f t="shared" si="29"/>
        <v/>
      </c>
      <c r="N118" s="34" t="str">
        <f t="shared" si="27"/>
        <v/>
      </c>
      <c r="O118" s="34"/>
      <c r="P118" s="34" t="str">
        <f t="shared" si="28"/>
        <v/>
      </c>
      <c r="Q118" s="34" t="str">
        <f t="shared" si="30"/>
        <v/>
      </c>
      <c r="R118" s="34" t="str">
        <f t="shared" si="31"/>
        <v/>
      </c>
      <c r="S118" s="19" t="str">
        <f t="shared" si="32"/>
        <v/>
      </c>
      <c r="T118" s="19"/>
      <c r="U118" s="19" t="str">
        <f t="shared" si="39"/>
        <v/>
      </c>
      <c r="V118" s="19" t="str">
        <f t="shared" si="33"/>
        <v/>
      </c>
      <c r="W118" s="19" t="str">
        <f t="shared" si="34"/>
        <v/>
      </c>
      <c r="X118" s="19" t="str">
        <f t="shared" si="35"/>
        <v/>
      </c>
      <c r="Y118" s="19" t="str">
        <f t="shared" si="40"/>
        <v/>
      </c>
      <c r="Z118" s="27" t="str">
        <f t="shared" si="36"/>
        <v/>
      </c>
      <c r="AA118" s="32"/>
      <c r="AB118" s="36"/>
      <c r="AC118" s="35" t="str">
        <f t="shared" si="26"/>
        <v/>
      </c>
      <c r="AD118" s="35" t="str">
        <f>IF(AA118="","",SUMIFS(商品管理表!$N$8:$N$10000,商品管理表!$C$8:$C$10000,仕入れ管理表!$D118,商品管理表!$Y$8:$Y$10000,"済"))</f>
        <v/>
      </c>
      <c r="AE118" s="35" t="str">
        <f t="shared" si="41"/>
        <v/>
      </c>
      <c r="AF118" s="18"/>
      <c r="AG118" s="18"/>
      <c r="AH118" s="18"/>
      <c r="AI118" s="156" t="str">
        <f t="shared" si="37"/>
        <v/>
      </c>
      <c r="AJ118" s="127"/>
      <c r="AK118" s="128" t="str">
        <f t="shared" si="38"/>
        <v/>
      </c>
      <c r="AL118" s="128"/>
    </row>
    <row r="119" spans="3:38" x14ac:dyDescent="0.2">
      <c r="C119" s="150">
        <v>111</v>
      </c>
      <c r="D119" s="151"/>
      <c r="E119" s="21"/>
      <c r="F119" s="24"/>
      <c r="G119" s="3"/>
      <c r="H119" s="3"/>
      <c r="I119" s="26"/>
      <c r="J119" s="26"/>
      <c r="K119" s="33"/>
      <c r="L119" s="34"/>
      <c r="M119" s="34" t="str">
        <f t="shared" si="29"/>
        <v/>
      </c>
      <c r="N119" s="34" t="str">
        <f t="shared" si="27"/>
        <v/>
      </c>
      <c r="O119" s="34"/>
      <c r="P119" s="34" t="str">
        <f t="shared" si="28"/>
        <v/>
      </c>
      <c r="Q119" s="34" t="str">
        <f t="shared" si="30"/>
        <v/>
      </c>
      <c r="R119" s="34" t="str">
        <f t="shared" si="31"/>
        <v/>
      </c>
      <c r="S119" s="19" t="str">
        <f t="shared" si="32"/>
        <v/>
      </c>
      <c r="T119" s="19"/>
      <c r="U119" s="19" t="str">
        <f t="shared" si="39"/>
        <v/>
      </c>
      <c r="V119" s="19" t="str">
        <f t="shared" si="33"/>
        <v/>
      </c>
      <c r="W119" s="19" t="str">
        <f t="shared" si="34"/>
        <v/>
      </c>
      <c r="X119" s="19" t="str">
        <f t="shared" si="35"/>
        <v/>
      </c>
      <c r="Y119" s="19" t="str">
        <f t="shared" si="40"/>
        <v/>
      </c>
      <c r="Z119" s="27" t="str">
        <f t="shared" si="36"/>
        <v/>
      </c>
      <c r="AA119" s="32"/>
      <c r="AB119" s="36"/>
      <c r="AC119" s="35" t="str">
        <f t="shared" si="26"/>
        <v/>
      </c>
      <c r="AD119" s="35" t="str">
        <f>IF(AA119="","",SUMIFS(商品管理表!$N$8:$N$10000,商品管理表!$C$8:$C$10000,仕入れ管理表!$D119,商品管理表!$Y$8:$Y$10000,"済"))</f>
        <v/>
      </c>
      <c r="AE119" s="35" t="str">
        <f t="shared" si="41"/>
        <v/>
      </c>
      <c r="AF119" s="18"/>
      <c r="AG119" s="18"/>
      <c r="AH119" s="18"/>
      <c r="AI119" s="156" t="str">
        <f t="shared" si="37"/>
        <v/>
      </c>
      <c r="AJ119" s="127"/>
      <c r="AK119" s="128" t="str">
        <f t="shared" si="38"/>
        <v/>
      </c>
      <c r="AL119" s="128"/>
    </row>
    <row r="120" spans="3:38" x14ac:dyDescent="0.2">
      <c r="C120" s="150">
        <v>112</v>
      </c>
      <c r="D120" s="151"/>
      <c r="E120" s="21"/>
      <c r="F120" s="24"/>
      <c r="G120" s="3"/>
      <c r="H120" s="3"/>
      <c r="I120" s="26"/>
      <c r="J120" s="26"/>
      <c r="K120" s="33"/>
      <c r="L120" s="34"/>
      <c r="M120" s="34" t="str">
        <f t="shared" si="29"/>
        <v/>
      </c>
      <c r="N120" s="34" t="str">
        <f t="shared" si="27"/>
        <v/>
      </c>
      <c r="O120" s="34"/>
      <c r="P120" s="34" t="str">
        <f t="shared" si="28"/>
        <v/>
      </c>
      <c r="Q120" s="34" t="str">
        <f t="shared" si="30"/>
        <v/>
      </c>
      <c r="R120" s="34" t="str">
        <f t="shared" si="31"/>
        <v/>
      </c>
      <c r="S120" s="19" t="str">
        <f t="shared" si="32"/>
        <v/>
      </c>
      <c r="T120" s="19"/>
      <c r="U120" s="19" t="str">
        <f t="shared" si="39"/>
        <v/>
      </c>
      <c r="V120" s="19" t="str">
        <f t="shared" si="33"/>
        <v/>
      </c>
      <c r="W120" s="19" t="str">
        <f t="shared" si="34"/>
        <v/>
      </c>
      <c r="X120" s="19" t="str">
        <f t="shared" si="35"/>
        <v/>
      </c>
      <c r="Y120" s="19" t="str">
        <f t="shared" si="40"/>
        <v/>
      </c>
      <c r="Z120" s="27" t="str">
        <f t="shared" si="36"/>
        <v/>
      </c>
      <c r="AA120" s="32"/>
      <c r="AB120" s="36"/>
      <c r="AC120" s="35" t="str">
        <f t="shared" si="26"/>
        <v/>
      </c>
      <c r="AD120" s="35" t="str">
        <f>IF(AA120="","",SUMIFS(商品管理表!$N$8:$N$10000,商品管理表!$C$8:$C$10000,仕入れ管理表!$D120,商品管理表!$Y$8:$Y$10000,"済"))</f>
        <v/>
      </c>
      <c r="AE120" s="35" t="str">
        <f t="shared" si="41"/>
        <v/>
      </c>
      <c r="AF120" s="18"/>
      <c r="AG120" s="18"/>
      <c r="AH120" s="18"/>
      <c r="AI120" s="156" t="str">
        <f t="shared" si="37"/>
        <v/>
      </c>
      <c r="AJ120" s="127"/>
      <c r="AK120" s="128" t="str">
        <f t="shared" si="38"/>
        <v/>
      </c>
      <c r="AL120" s="128"/>
    </row>
    <row r="121" spans="3:38" x14ac:dyDescent="0.2">
      <c r="C121" s="150">
        <v>113</v>
      </c>
      <c r="D121" s="151"/>
      <c r="E121" s="21"/>
      <c r="F121" s="24"/>
      <c r="G121" s="3"/>
      <c r="H121" s="3"/>
      <c r="I121" s="26"/>
      <c r="J121" s="26"/>
      <c r="K121" s="33"/>
      <c r="L121" s="34"/>
      <c r="M121" s="34" t="str">
        <f t="shared" si="29"/>
        <v/>
      </c>
      <c r="N121" s="34" t="str">
        <f t="shared" si="27"/>
        <v/>
      </c>
      <c r="O121" s="34"/>
      <c r="P121" s="34" t="str">
        <f t="shared" si="28"/>
        <v/>
      </c>
      <c r="Q121" s="34" t="str">
        <f t="shared" si="30"/>
        <v/>
      </c>
      <c r="R121" s="34" t="str">
        <f t="shared" si="31"/>
        <v/>
      </c>
      <c r="S121" s="19" t="str">
        <f t="shared" si="32"/>
        <v/>
      </c>
      <c r="T121" s="19"/>
      <c r="U121" s="19" t="str">
        <f t="shared" si="39"/>
        <v/>
      </c>
      <c r="V121" s="19" t="str">
        <f t="shared" si="33"/>
        <v/>
      </c>
      <c r="W121" s="19" t="str">
        <f t="shared" si="34"/>
        <v/>
      </c>
      <c r="X121" s="19" t="str">
        <f t="shared" si="35"/>
        <v/>
      </c>
      <c r="Y121" s="19" t="str">
        <f t="shared" si="40"/>
        <v/>
      </c>
      <c r="Z121" s="27" t="str">
        <f t="shared" si="36"/>
        <v/>
      </c>
      <c r="AA121" s="32"/>
      <c r="AB121" s="36"/>
      <c r="AC121" s="35" t="str">
        <f t="shared" si="26"/>
        <v/>
      </c>
      <c r="AD121" s="35" t="str">
        <f>IF(AA121="","",SUMIFS(商品管理表!$N$8:$N$10000,商品管理表!$C$8:$C$10000,仕入れ管理表!$D121,商品管理表!$Y$8:$Y$10000,"済"))</f>
        <v/>
      </c>
      <c r="AE121" s="35" t="str">
        <f t="shared" si="41"/>
        <v/>
      </c>
      <c r="AF121" s="18"/>
      <c r="AG121" s="18"/>
      <c r="AH121" s="18"/>
      <c r="AI121" s="156" t="str">
        <f t="shared" si="37"/>
        <v/>
      </c>
      <c r="AJ121" s="127"/>
      <c r="AK121" s="128" t="str">
        <f t="shared" si="38"/>
        <v/>
      </c>
      <c r="AL121" s="128"/>
    </row>
    <row r="122" spans="3:38" x14ac:dyDescent="0.2">
      <c r="C122" s="150">
        <v>114</v>
      </c>
      <c r="D122" s="151"/>
      <c r="E122" s="21"/>
      <c r="F122" s="24"/>
      <c r="G122" s="3"/>
      <c r="H122" s="3"/>
      <c r="I122" s="26"/>
      <c r="J122" s="26"/>
      <c r="K122" s="33"/>
      <c r="L122" s="34"/>
      <c r="M122" s="34" t="str">
        <f t="shared" si="29"/>
        <v/>
      </c>
      <c r="N122" s="34" t="str">
        <f t="shared" si="27"/>
        <v/>
      </c>
      <c r="O122" s="34"/>
      <c r="P122" s="34" t="str">
        <f t="shared" si="28"/>
        <v/>
      </c>
      <c r="Q122" s="34" t="str">
        <f t="shared" si="30"/>
        <v/>
      </c>
      <c r="R122" s="34" t="str">
        <f t="shared" si="31"/>
        <v/>
      </c>
      <c r="S122" s="19" t="str">
        <f t="shared" si="32"/>
        <v/>
      </c>
      <c r="T122" s="19"/>
      <c r="U122" s="19" t="str">
        <f t="shared" si="39"/>
        <v/>
      </c>
      <c r="V122" s="19" t="str">
        <f t="shared" si="33"/>
        <v/>
      </c>
      <c r="W122" s="19" t="str">
        <f t="shared" si="34"/>
        <v/>
      </c>
      <c r="X122" s="19" t="str">
        <f t="shared" si="35"/>
        <v/>
      </c>
      <c r="Y122" s="19" t="str">
        <f t="shared" si="40"/>
        <v/>
      </c>
      <c r="Z122" s="27" t="str">
        <f t="shared" si="36"/>
        <v/>
      </c>
      <c r="AA122" s="32"/>
      <c r="AB122" s="36"/>
      <c r="AC122" s="35" t="str">
        <f t="shared" si="26"/>
        <v/>
      </c>
      <c r="AD122" s="35" t="str">
        <f>IF(AA122="","",SUMIFS(商品管理表!$N$8:$N$10000,商品管理表!$C$8:$C$10000,仕入れ管理表!$D122,商品管理表!$Y$8:$Y$10000,"済"))</f>
        <v/>
      </c>
      <c r="AE122" s="35" t="str">
        <f t="shared" si="41"/>
        <v/>
      </c>
      <c r="AF122" s="18"/>
      <c r="AG122" s="18"/>
      <c r="AH122" s="18"/>
      <c r="AI122" s="156" t="str">
        <f t="shared" si="37"/>
        <v/>
      </c>
      <c r="AJ122" s="127"/>
      <c r="AK122" s="128" t="str">
        <f t="shared" si="38"/>
        <v/>
      </c>
      <c r="AL122" s="128"/>
    </row>
    <row r="123" spans="3:38" x14ac:dyDescent="0.2">
      <c r="C123" s="150">
        <v>115</v>
      </c>
      <c r="D123" s="151"/>
      <c r="E123" s="21"/>
      <c r="F123" s="24"/>
      <c r="G123" s="3"/>
      <c r="H123" s="3"/>
      <c r="I123" s="26"/>
      <c r="J123" s="26"/>
      <c r="K123" s="33"/>
      <c r="L123" s="34"/>
      <c r="M123" s="34" t="str">
        <f t="shared" si="29"/>
        <v/>
      </c>
      <c r="N123" s="34" t="str">
        <f t="shared" si="27"/>
        <v/>
      </c>
      <c r="O123" s="34"/>
      <c r="P123" s="34" t="str">
        <f t="shared" si="28"/>
        <v/>
      </c>
      <c r="Q123" s="34" t="str">
        <f t="shared" si="30"/>
        <v/>
      </c>
      <c r="R123" s="34" t="str">
        <f t="shared" si="31"/>
        <v/>
      </c>
      <c r="S123" s="19" t="str">
        <f t="shared" si="32"/>
        <v/>
      </c>
      <c r="T123" s="19"/>
      <c r="U123" s="19" t="str">
        <f t="shared" si="39"/>
        <v/>
      </c>
      <c r="V123" s="19" t="str">
        <f t="shared" si="33"/>
        <v/>
      </c>
      <c r="W123" s="19" t="str">
        <f t="shared" si="34"/>
        <v/>
      </c>
      <c r="X123" s="19" t="str">
        <f t="shared" si="35"/>
        <v/>
      </c>
      <c r="Y123" s="19" t="str">
        <f t="shared" si="40"/>
        <v/>
      </c>
      <c r="Z123" s="27" t="str">
        <f t="shared" si="36"/>
        <v/>
      </c>
      <c r="AA123" s="32"/>
      <c r="AB123" s="36"/>
      <c r="AC123" s="35" t="str">
        <f t="shared" si="26"/>
        <v/>
      </c>
      <c r="AD123" s="35" t="str">
        <f>IF(AA123="","",SUMIFS(商品管理表!$N$8:$N$10000,商品管理表!$C$8:$C$10000,仕入れ管理表!$D123,商品管理表!$Y$8:$Y$10000,"済"))</f>
        <v/>
      </c>
      <c r="AE123" s="35" t="str">
        <f t="shared" si="41"/>
        <v/>
      </c>
      <c r="AF123" s="18"/>
      <c r="AG123" s="18"/>
      <c r="AH123" s="18"/>
      <c r="AI123" s="156" t="str">
        <f t="shared" si="37"/>
        <v/>
      </c>
      <c r="AJ123" s="127"/>
      <c r="AK123" s="128" t="str">
        <f t="shared" si="38"/>
        <v/>
      </c>
      <c r="AL123" s="128"/>
    </row>
    <row r="124" spans="3:38" x14ac:dyDescent="0.2">
      <c r="C124" s="150">
        <v>116</v>
      </c>
      <c r="D124" s="151"/>
      <c r="E124" s="21"/>
      <c r="F124" s="24"/>
      <c r="G124" s="3"/>
      <c r="H124" s="3"/>
      <c r="I124" s="26"/>
      <c r="J124" s="26"/>
      <c r="K124" s="33"/>
      <c r="L124" s="34"/>
      <c r="M124" s="34" t="str">
        <f t="shared" si="29"/>
        <v/>
      </c>
      <c r="N124" s="34" t="str">
        <f t="shared" si="27"/>
        <v/>
      </c>
      <c r="O124" s="34"/>
      <c r="P124" s="34" t="str">
        <f t="shared" si="28"/>
        <v/>
      </c>
      <c r="Q124" s="34" t="str">
        <f t="shared" si="30"/>
        <v/>
      </c>
      <c r="R124" s="34" t="str">
        <f t="shared" si="31"/>
        <v/>
      </c>
      <c r="S124" s="19" t="str">
        <f t="shared" si="32"/>
        <v/>
      </c>
      <c r="T124" s="19"/>
      <c r="U124" s="19" t="str">
        <f t="shared" si="39"/>
        <v/>
      </c>
      <c r="V124" s="19" t="str">
        <f t="shared" si="33"/>
        <v/>
      </c>
      <c r="W124" s="19" t="str">
        <f t="shared" si="34"/>
        <v/>
      </c>
      <c r="X124" s="19" t="str">
        <f t="shared" si="35"/>
        <v/>
      </c>
      <c r="Y124" s="19" t="str">
        <f t="shared" si="40"/>
        <v/>
      </c>
      <c r="Z124" s="27" t="str">
        <f t="shared" si="36"/>
        <v/>
      </c>
      <c r="AA124" s="32"/>
      <c r="AB124" s="36"/>
      <c r="AC124" s="35" t="str">
        <f t="shared" si="26"/>
        <v/>
      </c>
      <c r="AD124" s="35" t="str">
        <f>IF(AA124="","",SUMIFS(商品管理表!$N$8:$N$10000,商品管理表!$C$8:$C$10000,仕入れ管理表!$D124,商品管理表!$Y$8:$Y$10000,"済"))</f>
        <v/>
      </c>
      <c r="AE124" s="35" t="str">
        <f t="shared" si="41"/>
        <v/>
      </c>
      <c r="AF124" s="18"/>
      <c r="AG124" s="18"/>
      <c r="AH124" s="18"/>
      <c r="AI124" s="156" t="str">
        <f t="shared" si="37"/>
        <v/>
      </c>
      <c r="AJ124" s="127"/>
      <c r="AK124" s="128" t="str">
        <f t="shared" si="38"/>
        <v/>
      </c>
      <c r="AL124" s="128"/>
    </row>
    <row r="125" spans="3:38" x14ac:dyDescent="0.2">
      <c r="C125" s="150">
        <v>117</v>
      </c>
      <c r="D125" s="151"/>
      <c r="E125" s="21"/>
      <c r="F125" s="24"/>
      <c r="G125" s="3"/>
      <c r="H125" s="3"/>
      <c r="I125" s="26"/>
      <c r="J125" s="26"/>
      <c r="K125" s="33"/>
      <c r="L125" s="34"/>
      <c r="M125" s="34" t="str">
        <f t="shared" si="29"/>
        <v/>
      </c>
      <c r="N125" s="34" t="str">
        <f t="shared" si="27"/>
        <v/>
      </c>
      <c r="O125" s="34"/>
      <c r="P125" s="34" t="str">
        <f t="shared" si="28"/>
        <v/>
      </c>
      <c r="Q125" s="34" t="str">
        <f t="shared" si="30"/>
        <v/>
      </c>
      <c r="R125" s="34" t="str">
        <f t="shared" si="31"/>
        <v/>
      </c>
      <c r="S125" s="19" t="str">
        <f t="shared" si="32"/>
        <v/>
      </c>
      <c r="T125" s="19"/>
      <c r="U125" s="19" t="str">
        <f t="shared" si="39"/>
        <v/>
      </c>
      <c r="V125" s="19" t="str">
        <f t="shared" si="33"/>
        <v/>
      </c>
      <c r="W125" s="19" t="str">
        <f t="shared" si="34"/>
        <v/>
      </c>
      <c r="X125" s="19" t="str">
        <f t="shared" si="35"/>
        <v/>
      </c>
      <c r="Y125" s="19" t="str">
        <f t="shared" si="40"/>
        <v/>
      </c>
      <c r="Z125" s="27" t="str">
        <f t="shared" si="36"/>
        <v/>
      </c>
      <c r="AA125" s="32"/>
      <c r="AB125" s="36"/>
      <c r="AC125" s="35" t="str">
        <f t="shared" si="26"/>
        <v/>
      </c>
      <c r="AD125" s="35" t="str">
        <f>IF(AA125="","",SUMIFS(商品管理表!$N$8:$N$10000,商品管理表!$C$8:$C$10000,仕入れ管理表!$D125,商品管理表!$Y$8:$Y$10000,"済"))</f>
        <v/>
      </c>
      <c r="AE125" s="35" t="str">
        <f t="shared" si="41"/>
        <v/>
      </c>
      <c r="AF125" s="18"/>
      <c r="AG125" s="18"/>
      <c r="AH125" s="18"/>
      <c r="AI125" s="156" t="str">
        <f t="shared" si="37"/>
        <v/>
      </c>
      <c r="AJ125" s="127"/>
      <c r="AK125" s="128" t="str">
        <f t="shared" si="38"/>
        <v/>
      </c>
      <c r="AL125" s="128"/>
    </row>
    <row r="126" spans="3:38" x14ac:dyDescent="0.2">
      <c r="C126" s="150">
        <v>118</v>
      </c>
      <c r="D126" s="151"/>
      <c r="E126" s="21"/>
      <c r="F126" s="24"/>
      <c r="G126" s="3"/>
      <c r="H126" s="3"/>
      <c r="I126" s="26"/>
      <c r="J126" s="26"/>
      <c r="K126" s="33"/>
      <c r="L126" s="34"/>
      <c r="M126" s="34" t="str">
        <f t="shared" si="29"/>
        <v/>
      </c>
      <c r="N126" s="34" t="str">
        <f t="shared" si="27"/>
        <v/>
      </c>
      <c r="O126" s="34"/>
      <c r="P126" s="34" t="str">
        <f t="shared" si="28"/>
        <v/>
      </c>
      <c r="Q126" s="34" t="str">
        <f t="shared" si="30"/>
        <v/>
      </c>
      <c r="R126" s="34" t="str">
        <f t="shared" si="31"/>
        <v/>
      </c>
      <c r="S126" s="19" t="str">
        <f t="shared" si="32"/>
        <v/>
      </c>
      <c r="T126" s="19"/>
      <c r="U126" s="19" t="str">
        <f t="shared" si="39"/>
        <v/>
      </c>
      <c r="V126" s="19" t="str">
        <f t="shared" si="33"/>
        <v/>
      </c>
      <c r="W126" s="19" t="str">
        <f t="shared" si="34"/>
        <v/>
      </c>
      <c r="X126" s="19" t="str">
        <f t="shared" si="35"/>
        <v/>
      </c>
      <c r="Y126" s="19" t="str">
        <f t="shared" si="40"/>
        <v/>
      </c>
      <c r="Z126" s="27" t="str">
        <f t="shared" si="36"/>
        <v/>
      </c>
      <c r="AA126" s="32"/>
      <c r="AB126" s="36"/>
      <c r="AC126" s="35" t="str">
        <f t="shared" si="26"/>
        <v/>
      </c>
      <c r="AD126" s="35" t="str">
        <f>IF(AA126="","",SUMIFS(商品管理表!$N$8:$N$10000,商品管理表!$C$8:$C$10000,仕入れ管理表!$D126,商品管理表!$Y$8:$Y$10000,"済"))</f>
        <v/>
      </c>
      <c r="AE126" s="35" t="str">
        <f t="shared" si="41"/>
        <v/>
      </c>
      <c r="AF126" s="18"/>
      <c r="AG126" s="18"/>
      <c r="AH126" s="18"/>
      <c r="AI126" s="156" t="str">
        <f t="shared" si="37"/>
        <v/>
      </c>
      <c r="AJ126" s="127"/>
      <c r="AK126" s="128" t="str">
        <f t="shared" si="38"/>
        <v/>
      </c>
      <c r="AL126" s="128"/>
    </row>
    <row r="127" spans="3:38" x14ac:dyDescent="0.2">
      <c r="C127" s="150">
        <v>119</v>
      </c>
      <c r="D127" s="151"/>
      <c r="E127" s="21"/>
      <c r="F127" s="24"/>
      <c r="G127" s="3"/>
      <c r="H127" s="3"/>
      <c r="I127" s="26"/>
      <c r="J127" s="26"/>
      <c r="K127" s="33"/>
      <c r="L127" s="34"/>
      <c r="M127" s="34" t="str">
        <f t="shared" si="29"/>
        <v/>
      </c>
      <c r="N127" s="34" t="str">
        <f t="shared" si="27"/>
        <v/>
      </c>
      <c r="O127" s="34"/>
      <c r="P127" s="34" t="str">
        <f t="shared" si="28"/>
        <v/>
      </c>
      <c r="Q127" s="34" t="str">
        <f t="shared" si="30"/>
        <v/>
      </c>
      <c r="R127" s="34" t="str">
        <f t="shared" si="31"/>
        <v/>
      </c>
      <c r="S127" s="19" t="str">
        <f t="shared" si="32"/>
        <v/>
      </c>
      <c r="T127" s="19"/>
      <c r="U127" s="19" t="str">
        <f t="shared" si="39"/>
        <v/>
      </c>
      <c r="V127" s="19" t="str">
        <f t="shared" si="33"/>
        <v/>
      </c>
      <c r="W127" s="19" t="str">
        <f t="shared" si="34"/>
        <v/>
      </c>
      <c r="X127" s="19" t="str">
        <f t="shared" si="35"/>
        <v/>
      </c>
      <c r="Y127" s="19" t="str">
        <f t="shared" si="40"/>
        <v/>
      </c>
      <c r="Z127" s="27" t="str">
        <f t="shared" si="36"/>
        <v/>
      </c>
      <c r="AA127" s="32"/>
      <c r="AB127" s="36"/>
      <c r="AC127" s="35" t="str">
        <f t="shared" si="26"/>
        <v/>
      </c>
      <c r="AD127" s="35" t="str">
        <f>IF(AA127="","",SUMIFS(商品管理表!$N$8:$N$10000,商品管理表!$C$8:$C$10000,仕入れ管理表!$D127,商品管理表!$Y$8:$Y$10000,"済"))</f>
        <v/>
      </c>
      <c r="AE127" s="35" t="str">
        <f t="shared" si="41"/>
        <v/>
      </c>
      <c r="AF127" s="18"/>
      <c r="AG127" s="18"/>
      <c r="AH127" s="18"/>
      <c r="AI127" s="156" t="str">
        <f t="shared" si="37"/>
        <v/>
      </c>
      <c r="AJ127" s="127"/>
      <c r="AK127" s="128" t="str">
        <f t="shared" si="38"/>
        <v/>
      </c>
      <c r="AL127" s="128"/>
    </row>
    <row r="128" spans="3:38" x14ac:dyDescent="0.2">
      <c r="C128" s="150">
        <v>120</v>
      </c>
      <c r="D128" s="151"/>
      <c r="E128" s="21"/>
      <c r="F128" s="24"/>
      <c r="G128" s="3"/>
      <c r="H128" s="3"/>
      <c r="I128" s="26"/>
      <c r="J128" s="26"/>
      <c r="K128" s="33"/>
      <c r="L128" s="34"/>
      <c r="M128" s="34" t="str">
        <f t="shared" si="29"/>
        <v/>
      </c>
      <c r="N128" s="34" t="str">
        <f t="shared" si="27"/>
        <v/>
      </c>
      <c r="O128" s="34"/>
      <c r="P128" s="34" t="str">
        <f t="shared" si="28"/>
        <v/>
      </c>
      <c r="Q128" s="34" t="str">
        <f t="shared" si="30"/>
        <v/>
      </c>
      <c r="R128" s="34" t="str">
        <f t="shared" si="31"/>
        <v/>
      </c>
      <c r="S128" s="19" t="str">
        <f t="shared" si="32"/>
        <v/>
      </c>
      <c r="T128" s="19"/>
      <c r="U128" s="19" t="str">
        <f t="shared" si="39"/>
        <v/>
      </c>
      <c r="V128" s="19" t="str">
        <f t="shared" si="33"/>
        <v/>
      </c>
      <c r="W128" s="19" t="str">
        <f t="shared" si="34"/>
        <v/>
      </c>
      <c r="X128" s="19" t="str">
        <f t="shared" si="35"/>
        <v/>
      </c>
      <c r="Y128" s="19" t="str">
        <f t="shared" si="40"/>
        <v/>
      </c>
      <c r="Z128" s="27" t="str">
        <f t="shared" si="36"/>
        <v/>
      </c>
      <c r="AA128" s="32"/>
      <c r="AB128" s="36"/>
      <c r="AC128" s="35" t="str">
        <f t="shared" si="26"/>
        <v/>
      </c>
      <c r="AD128" s="35" t="str">
        <f>IF(AA128="","",SUMIFS(商品管理表!$N$8:$N$10000,商品管理表!$C$8:$C$10000,仕入れ管理表!$D128,商品管理表!$Y$8:$Y$10000,"済"))</f>
        <v/>
      </c>
      <c r="AE128" s="35" t="str">
        <f t="shared" si="41"/>
        <v/>
      </c>
      <c r="AF128" s="18"/>
      <c r="AG128" s="18"/>
      <c r="AH128" s="18"/>
      <c r="AI128" s="156" t="str">
        <f t="shared" si="37"/>
        <v/>
      </c>
      <c r="AJ128" s="127"/>
      <c r="AK128" s="128" t="str">
        <f t="shared" si="38"/>
        <v/>
      </c>
      <c r="AL128" s="128"/>
    </row>
    <row r="129" spans="3:38" x14ac:dyDescent="0.2">
      <c r="C129" s="150">
        <v>121</v>
      </c>
      <c r="D129" s="151"/>
      <c r="E129" s="21"/>
      <c r="F129" s="24"/>
      <c r="G129" s="3"/>
      <c r="H129" s="3"/>
      <c r="I129" s="26"/>
      <c r="J129" s="26"/>
      <c r="K129" s="33"/>
      <c r="L129" s="34"/>
      <c r="M129" s="34" t="str">
        <f t="shared" si="29"/>
        <v/>
      </c>
      <c r="N129" s="34" t="str">
        <f t="shared" si="27"/>
        <v/>
      </c>
      <c r="O129" s="34"/>
      <c r="P129" s="34" t="str">
        <f t="shared" si="28"/>
        <v/>
      </c>
      <c r="Q129" s="34" t="str">
        <f t="shared" si="30"/>
        <v/>
      </c>
      <c r="R129" s="34" t="str">
        <f t="shared" si="31"/>
        <v/>
      </c>
      <c r="S129" s="19" t="str">
        <f t="shared" si="32"/>
        <v/>
      </c>
      <c r="T129" s="19"/>
      <c r="U129" s="19" t="str">
        <f t="shared" si="39"/>
        <v/>
      </c>
      <c r="V129" s="19" t="str">
        <f t="shared" si="33"/>
        <v/>
      </c>
      <c r="W129" s="19" t="str">
        <f t="shared" si="34"/>
        <v/>
      </c>
      <c r="X129" s="19" t="str">
        <f t="shared" si="35"/>
        <v/>
      </c>
      <c r="Y129" s="19" t="str">
        <f t="shared" si="40"/>
        <v/>
      </c>
      <c r="Z129" s="27" t="str">
        <f t="shared" si="36"/>
        <v/>
      </c>
      <c r="AA129" s="32"/>
      <c r="AB129" s="36"/>
      <c r="AC129" s="35" t="str">
        <f t="shared" si="26"/>
        <v/>
      </c>
      <c r="AD129" s="35" t="str">
        <f>IF(AA129="","",SUMIFS(商品管理表!$N$8:$N$10000,商品管理表!$C$8:$C$10000,仕入れ管理表!$D129,商品管理表!$Y$8:$Y$10000,"済"))</f>
        <v/>
      </c>
      <c r="AE129" s="35" t="str">
        <f t="shared" si="41"/>
        <v/>
      </c>
      <c r="AF129" s="18"/>
      <c r="AG129" s="18"/>
      <c r="AH129" s="18"/>
      <c r="AI129" s="156" t="str">
        <f t="shared" si="37"/>
        <v/>
      </c>
      <c r="AJ129" s="127"/>
      <c r="AK129" s="128" t="str">
        <f t="shared" si="38"/>
        <v/>
      </c>
      <c r="AL129" s="128"/>
    </row>
    <row r="130" spans="3:38" x14ac:dyDescent="0.2">
      <c r="C130" s="150">
        <v>122</v>
      </c>
      <c r="D130" s="151"/>
      <c r="E130" s="21"/>
      <c r="F130" s="24"/>
      <c r="G130" s="3"/>
      <c r="H130" s="3"/>
      <c r="I130" s="26"/>
      <c r="J130" s="26"/>
      <c r="K130" s="33"/>
      <c r="L130" s="34"/>
      <c r="M130" s="34" t="str">
        <f t="shared" si="29"/>
        <v/>
      </c>
      <c r="N130" s="34" t="str">
        <f t="shared" si="27"/>
        <v/>
      </c>
      <c r="O130" s="34"/>
      <c r="P130" s="34" t="str">
        <f t="shared" si="28"/>
        <v/>
      </c>
      <c r="Q130" s="34" t="str">
        <f t="shared" si="30"/>
        <v/>
      </c>
      <c r="R130" s="34" t="str">
        <f t="shared" si="31"/>
        <v/>
      </c>
      <c r="S130" s="19" t="str">
        <f t="shared" si="32"/>
        <v/>
      </c>
      <c r="T130" s="19"/>
      <c r="U130" s="19" t="str">
        <f t="shared" si="39"/>
        <v/>
      </c>
      <c r="V130" s="19" t="str">
        <f t="shared" si="33"/>
        <v/>
      </c>
      <c r="W130" s="19" t="str">
        <f t="shared" si="34"/>
        <v/>
      </c>
      <c r="X130" s="19" t="str">
        <f t="shared" si="35"/>
        <v/>
      </c>
      <c r="Y130" s="19" t="str">
        <f t="shared" si="40"/>
        <v/>
      </c>
      <c r="Z130" s="27" t="str">
        <f t="shared" si="36"/>
        <v/>
      </c>
      <c r="AA130" s="32"/>
      <c r="AB130" s="36"/>
      <c r="AC130" s="35" t="str">
        <f t="shared" si="26"/>
        <v/>
      </c>
      <c r="AD130" s="35" t="str">
        <f>IF(AA130="","",SUMIFS(商品管理表!$N$8:$N$10000,商品管理表!$C$8:$C$10000,仕入れ管理表!$D130,商品管理表!$Y$8:$Y$10000,"済"))</f>
        <v/>
      </c>
      <c r="AE130" s="35" t="str">
        <f t="shared" si="41"/>
        <v/>
      </c>
      <c r="AF130" s="18"/>
      <c r="AG130" s="18"/>
      <c r="AH130" s="18"/>
      <c r="AI130" s="156" t="str">
        <f t="shared" si="37"/>
        <v/>
      </c>
      <c r="AJ130" s="127"/>
      <c r="AK130" s="128" t="str">
        <f t="shared" si="38"/>
        <v/>
      </c>
      <c r="AL130" s="128"/>
    </row>
    <row r="131" spans="3:38" x14ac:dyDescent="0.2">
      <c r="C131" s="150">
        <v>123</v>
      </c>
      <c r="D131" s="151"/>
      <c r="E131" s="21"/>
      <c r="F131" s="24"/>
      <c r="G131" s="3"/>
      <c r="H131" s="3"/>
      <c r="I131" s="26"/>
      <c r="J131" s="26"/>
      <c r="K131" s="33"/>
      <c r="L131" s="34"/>
      <c r="M131" s="34" t="str">
        <f t="shared" si="29"/>
        <v/>
      </c>
      <c r="N131" s="34" t="str">
        <f t="shared" si="27"/>
        <v/>
      </c>
      <c r="O131" s="34"/>
      <c r="P131" s="34" t="str">
        <f t="shared" si="28"/>
        <v/>
      </c>
      <c r="Q131" s="34" t="str">
        <f t="shared" si="30"/>
        <v/>
      </c>
      <c r="R131" s="34" t="str">
        <f t="shared" si="31"/>
        <v/>
      </c>
      <c r="S131" s="19" t="str">
        <f t="shared" si="32"/>
        <v/>
      </c>
      <c r="T131" s="19"/>
      <c r="U131" s="19" t="str">
        <f t="shared" si="39"/>
        <v/>
      </c>
      <c r="V131" s="19" t="str">
        <f t="shared" si="33"/>
        <v/>
      </c>
      <c r="W131" s="19" t="str">
        <f t="shared" si="34"/>
        <v/>
      </c>
      <c r="X131" s="19" t="str">
        <f t="shared" si="35"/>
        <v/>
      </c>
      <c r="Y131" s="19" t="str">
        <f t="shared" si="40"/>
        <v/>
      </c>
      <c r="Z131" s="27" t="str">
        <f t="shared" si="36"/>
        <v/>
      </c>
      <c r="AA131" s="32"/>
      <c r="AB131" s="36"/>
      <c r="AC131" s="35" t="str">
        <f t="shared" si="26"/>
        <v/>
      </c>
      <c r="AD131" s="35" t="str">
        <f>IF(AA131="","",SUMIFS(商品管理表!$N$8:$N$10000,商品管理表!$C$8:$C$10000,仕入れ管理表!$D131,商品管理表!$Y$8:$Y$10000,"済"))</f>
        <v/>
      </c>
      <c r="AE131" s="35" t="str">
        <f t="shared" si="41"/>
        <v/>
      </c>
      <c r="AF131" s="18"/>
      <c r="AG131" s="18"/>
      <c r="AH131" s="18"/>
      <c r="AI131" s="156" t="str">
        <f t="shared" si="37"/>
        <v/>
      </c>
      <c r="AJ131" s="127"/>
      <c r="AK131" s="128" t="str">
        <f t="shared" si="38"/>
        <v/>
      </c>
      <c r="AL131" s="128"/>
    </row>
    <row r="132" spans="3:38" x14ac:dyDescent="0.2">
      <c r="C132" s="150">
        <v>124</v>
      </c>
      <c r="D132" s="151"/>
      <c r="E132" s="21"/>
      <c r="F132" s="24"/>
      <c r="G132" s="3"/>
      <c r="H132" s="3"/>
      <c r="I132" s="26"/>
      <c r="J132" s="26"/>
      <c r="K132" s="33"/>
      <c r="L132" s="34"/>
      <c r="M132" s="34" t="str">
        <f t="shared" si="29"/>
        <v/>
      </c>
      <c r="N132" s="34" t="str">
        <f t="shared" si="27"/>
        <v/>
      </c>
      <c r="O132" s="34"/>
      <c r="P132" s="34" t="str">
        <f t="shared" si="28"/>
        <v/>
      </c>
      <c r="Q132" s="34" t="str">
        <f t="shared" si="30"/>
        <v/>
      </c>
      <c r="R132" s="34" t="str">
        <f t="shared" si="31"/>
        <v/>
      </c>
      <c r="S132" s="19" t="str">
        <f t="shared" si="32"/>
        <v/>
      </c>
      <c r="T132" s="19"/>
      <c r="U132" s="19" t="str">
        <f t="shared" si="39"/>
        <v/>
      </c>
      <c r="V132" s="19" t="str">
        <f t="shared" si="33"/>
        <v/>
      </c>
      <c r="W132" s="19" t="str">
        <f t="shared" si="34"/>
        <v/>
      </c>
      <c r="X132" s="19" t="str">
        <f t="shared" si="35"/>
        <v/>
      </c>
      <c r="Y132" s="19" t="str">
        <f t="shared" si="40"/>
        <v/>
      </c>
      <c r="Z132" s="27" t="str">
        <f t="shared" si="36"/>
        <v/>
      </c>
      <c r="AA132" s="32"/>
      <c r="AB132" s="36"/>
      <c r="AC132" s="35" t="str">
        <f t="shared" si="26"/>
        <v/>
      </c>
      <c r="AD132" s="35" t="str">
        <f>IF(AA132="","",SUMIFS(商品管理表!$N$8:$N$10000,商品管理表!$C$8:$C$10000,仕入れ管理表!$D132,商品管理表!$Y$8:$Y$10000,"済"))</f>
        <v/>
      </c>
      <c r="AE132" s="35" t="str">
        <f t="shared" si="41"/>
        <v/>
      </c>
      <c r="AF132" s="18"/>
      <c r="AG132" s="18"/>
      <c r="AH132" s="18"/>
      <c r="AI132" s="156" t="str">
        <f t="shared" si="37"/>
        <v/>
      </c>
      <c r="AJ132" s="127"/>
      <c r="AK132" s="128" t="str">
        <f t="shared" si="38"/>
        <v/>
      </c>
      <c r="AL132" s="128"/>
    </row>
    <row r="133" spans="3:38" x14ac:dyDescent="0.2">
      <c r="C133" s="150">
        <v>125</v>
      </c>
      <c r="D133" s="151"/>
      <c r="E133" s="21"/>
      <c r="F133" s="24"/>
      <c r="G133" s="3"/>
      <c r="H133" s="3"/>
      <c r="I133" s="26"/>
      <c r="J133" s="26"/>
      <c r="K133" s="33"/>
      <c r="L133" s="34"/>
      <c r="M133" s="34" t="str">
        <f t="shared" si="29"/>
        <v/>
      </c>
      <c r="N133" s="34" t="str">
        <f t="shared" si="27"/>
        <v/>
      </c>
      <c r="O133" s="34"/>
      <c r="P133" s="34" t="str">
        <f t="shared" si="28"/>
        <v/>
      </c>
      <c r="Q133" s="34" t="str">
        <f t="shared" si="30"/>
        <v/>
      </c>
      <c r="R133" s="34" t="str">
        <f t="shared" si="31"/>
        <v/>
      </c>
      <c r="S133" s="19" t="str">
        <f t="shared" si="32"/>
        <v/>
      </c>
      <c r="T133" s="19"/>
      <c r="U133" s="19" t="str">
        <f t="shared" si="39"/>
        <v/>
      </c>
      <c r="V133" s="19" t="str">
        <f t="shared" si="33"/>
        <v/>
      </c>
      <c r="W133" s="19" t="str">
        <f t="shared" si="34"/>
        <v/>
      </c>
      <c r="X133" s="19" t="str">
        <f t="shared" si="35"/>
        <v/>
      </c>
      <c r="Y133" s="19" t="str">
        <f t="shared" si="40"/>
        <v/>
      </c>
      <c r="Z133" s="27" t="str">
        <f t="shared" si="36"/>
        <v/>
      </c>
      <c r="AA133" s="32"/>
      <c r="AB133" s="36"/>
      <c r="AC133" s="35" t="str">
        <f t="shared" si="26"/>
        <v/>
      </c>
      <c r="AD133" s="35" t="str">
        <f>IF(AA133="","",SUMIFS(商品管理表!$N$8:$N$10000,商品管理表!$C$8:$C$10000,仕入れ管理表!$D133,商品管理表!$Y$8:$Y$10000,"済"))</f>
        <v/>
      </c>
      <c r="AE133" s="35" t="str">
        <f t="shared" si="41"/>
        <v/>
      </c>
      <c r="AF133" s="18"/>
      <c r="AG133" s="18"/>
      <c r="AH133" s="18"/>
      <c r="AI133" s="156" t="str">
        <f t="shared" si="37"/>
        <v/>
      </c>
      <c r="AJ133" s="127"/>
      <c r="AK133" s="128" t="str">
        <f t="shared" si="38"/>
        <v/>
      </c>
      <c r="AL133" s="128"/>
    </row>
    <row r="134" spans="3:38" x14ac:dyDescent="0.2">
      <c r="C134" s="150">
        <v>126</v>
      </c>
      <c r="D134" s="151"/>
      <c r="E134" s="21"/>
      <c r="F134" s="24"/>
      <c r="G134" s="3"/>
      <c r="H134" s="3"/>
      <c r="I134" s="26"/>
      <c r="J134" s="26"/>
      <c r="K134" s="33"/>
      <c r="L134" s="34"/>
      <c r="M134" s="34" t="str">
        <f t="shared" si="29"/>
        <v/>
      </c>
      <c r="N134" s="34" t="str">
        <f t="shared" si="27"/>
        <v/>
      </c>
      <c r="O134" s="34"/>
      <c r="P134" s="34" t="str">
        <f t="shared" si="28"/>
        <v/>
      </c>
      <c r="Q134" s="34" t="str">
        <f t="shared" si="30"/>
        <v/>
      </c>
      <c r="R134" s="34" t="str">
        <f t="shared" si="31"/>
        <v/>
      </c>
      <c r="S134" s="19" t="str">
        <f t="shared" si="32"/>
        <v/>
      </c>
      <c r="T134" s="19"/>
      <c r="U134" s="19" t="str">
        <f t="shared" si="39"/>
        <v/>
      </c>
      <c r="V134" s="19" t="str">
        <f t="shared" si="33"/>
        <v/>
      </c>
      <c r="W134" s="19" t="str">
        <f t="shared" si="34"/>
        <v/>
      </c>
      <c r="X134" s="19" t="str">
        <f t="shared" si="35"/>
        <v/>
      </c>
      <c r="Y134" s="19" t="str">
        <f t="shared" si="40"/>
        <v/>
      </c>
      <c r="Z134" s="27" t="str">
        <f t="shared" si="36"/>
        <v/>
      </c>
      <c r="AA134" s="32"/>
      <c r="AB134" s="36"/>
      <c r="AC134" s="35" t="str">
        <f t="shared" si="26"/>
        <v/>
      </c>
      <c r="AD134" s="35" t="str">
        <f>IF(AA134="","",SUMIFS(商品管理表!$N$8:$N$10000,商品管理表!$C$8:$C$10000,仕入れ管理表!$D134,商品管理表!$Y$8:$Y$10000,"済"))</f>
        <v/>
      </c>
      <c r="AE134" s="35" t="str">
        <f t="shared" si="41"/>
        <v/>
      </c>
      <c r="AF134" s="18"/>
      <c r="AG134" s="18"/>
      <c r="AH134" s="18"/>
      <c r="AI134" s="156" t="str">
        <f t="shared" si="37"/>
        <v/>
      </c>
      <c r="AJ134" s="127"/>
      <c r="AK134" s="128" t="str">
        <f t="shared" si="38"/>
        <v/>
      </c>
      <c r="AL134" s="128"/>
    </row>
    <row r="135" spans="3:38" x14ac:dyDescent="0.2">
      <c r="C135" s="150">
        <v>127</v>
      </c>
      <c r="D135" s="151"/>
      <c r="E135" s="21"/>
      <c r="F135" s="24"/>
      <c r="G135" s="3"/>
      <c r="H135" s="3"/>
      <c r="I135" s="26"/>
      <c r="J135" s="26"/>
      <c r="K135" s="33"/>
      <c r="L135" s="34"/>
      <c r="M135" s="34" t="str">
        <f t="shared" si="29"/>
        <v/>
      </c>
      <c r="N135" s="34" t="str">
        <f t="shared" si="27"/>
        <v/>
      </c>
      <c r="O135" s="34"/>
      <c r="P135" s="34" t="str">
        <f t="shared" si="28"/>
        <v/>
      </c>
      <c r="Q135" s="34" t="str">
        <f t="shared" si="30"/>
        <v/>
      </c>
      <c r="R135" s="34" t="str">
        <f t="shared" si="31"/>
        <v/>
      </c>
      <c r="S135" s="19" t="str">
        <f t="shared" si="32"/>
        <v/>
      </c>
      <c r="T135" s="19"/>
      <c r="U135" s="19" t="str">
        <f t="shared" si="39"/>
        <v/>
      </c>
      <c r="V135" s="19" t="str">
        <f t="shared" si="33"/>
        <v/>
      </c>
      <c r="W135" s="19" t="str">
        <f t="shared" si="34"/>
        <v/>
      </c>
      <c r="X135" s="19" t="str">
        <f t="shared" si="35"/>
        <v/>
      </c>
      <c r="Y135" s="19" t="str">
        <f t="shared" si="40"/>
        <v/>
      </c>
      <c r="Z135" s="27" t="str">
        <f t="shared" si="36"/>
        <v/>
      </c>
      <c r="AA135" s="32"/>
      <c r="AB135" s="36"/>
      <c r="AC135" s="35" t="str">
        <f t="shared" si="26"/>
        <v/>
      </c>
      <c r="AD135" s="35" t="str">
        <f>IF(AA135="","",SUMIFS(商品管理表!$N$8:$N$10000,商品管理表!$C$8:$C$10000,仕入れ管理表!$D135,商品管理表!$Y$8:$Y$10000,"済"))</f>
        <v/>
      </c>
      <c r="AE135" s="35" t="str">
        <f t="shared" si="41"/>
        <v/>
      </c>
      <c r="AF135" s="18"/>
      <c r="AG135" s="18"/>
      <c r="AH135" s="18"/>
      <c r="AI135" s="156" t="str">
        <f t="shared" si="37"/>
        <v/>
      </c>
      <c r="AJ135" s="127"/>
      <c r="AK135" s="128" t="str">
        <f t="shared" si="38"/>
        <v/>
      </c>
      <c r="AL135" s="128"/>
    </row>
    <row r="136" spans="3:38" x14ac:dyDescent="0.2">
      <c r="C136" s="150">
        <v>128</v>
      </c>
      <c r="D136" s="151"/>
      <c r="E136" s="21"/>
      <c r="F136" s="24"/>
      <c r="G136" s="3"/>
      <c r="H136" s="3"/>
      <c r="I136" s="26"/>
      <c r="J136" s="26"/>
      <c r="K136" s="33"/>
      <c r="L136" s="34"/>
      <c r="M136" s="34" t="str">
        <f t="shared" si="29"/>
        <v/>
      </c>
      <c r="N136" s="34" t="str">
        <f t="shared" si="27"/>
        <v/>
      </c>
      <c r="O136" s="34"/>
      <c r="P136" s="34" t="str">
        <f t="shared" si="28"/>
        <v/>
      </c>
      <c r="Q136" s="34" t="str">
        <f t="shared" si="30"/>
        <v/>
      </c>
      <c r="R136" s="34" t="str">
        <f t="shared" si="31"/>
        <v/>
      </c>
      <c r="S136" s="19" t="str">
        <f t="shared" si="32"/>
        <v/>
      </c>
      <c r="T136" s="19"/>
      <c r="U136" s="19" t="str">
        <f t="shared" si="39"/>
        <v/>
      </c>
      <c r="V136" s="19" t="str">
        <f t="shared" si="33"/>
        <v/>
      </c>
      <c r="W136" s="19" t="str">
        <f t="shared" si="34"/>
        <v/>
      </c>
      <c r="X136" s="19" t="str">
        <f t="shared" si="35"/>
        <v/>
      </c>
      <c r="Y136" s="19" t="str">
        <f t="shared" si="40"/>
        <v/>
      </c>
      <c r="Z136" s="27" t="str">
        <f t="shared" si="36"/>
        <v/>
      </c>
      <c r="AA136" s="32"/>
      <c r="AB136" s="36"/>
      <c r="AC136" s="35" t="str">
        <f t="shared" ref="AC136:AC199" si="42">IF(AB136="","",IF(VLOOKUP($D136,出品日データ,1,FALSE)="","","済"))</f>
        <v/>
      </c>
      <c r="AD136" s="35" t="str">
        <f>IF(AA136="","",SUMIFS(商品管理表!$N$8:$N$10000,商品管理表!$C$8:$C$10000,仕入れ管理表!$D136,商品管理表!$Y$8:$Y$10000,"済"))</f>
        <v/>
      </c>
      <c r="AE136" s="35" t="str">
        <f t="shared" si="41"/>
        <v/>
      </c>
      <c r="AF136" s="18"/>
      <c r="AG136" s="18"/>
      <c r="AH136" s="18"/>
      <c r="AI136" s="156" t="str">
        <f t="shared" si="37"/>
        <v/>
      </c>
      <c r="AJ136" s="127"/>
      <c r="AK136" s="128" t="str">
        <f t="shared" si="38"/>
        <v/>
      </c>
      <c r="AL136" s="128"/>
    </row>
    <row r="137" spans="3:38" x14ac:dyDescent="0.2">
      <c r="C137" s="150">
        <v>129</v>
      </c>
      <c r="D137" s="151"/>
      <c r="E137" s="21"/>
      <c r="F137" s="24"/>
      <c r="G137" s="3"/>
      <c r="H137" s="3"/>
      <c r="I137" s="26"/>
      <c r="J137" s="26"/>
      <c r="K137" s="33"/>
      <c r="L137" s="34"/>
      <c r="M137" s="34" t="str">
        <f t="shared" si="29"/>
        <v/>
      </c>
      <c r="N137" s="34" t="str">
        <f t="shared" si="27"/>
        <v/>
      </c>
      <c r="O137" s="34"/>
      <c r="P137" s="34" t="str">
        <f t="shared" si="28"/>
        <v/>
      </c>
      <c r="Q137" s="34" t="str">
        <f t="shared" si="30"/>
        <v/>
      </c>
      <c r="R137" s="34" t="str">
        <f t="shared" si="31"/>
        <v/>
      </c>
      <c r="S137" s="19" t="str">
        <f t="shared" si="32"/>
        <v/>
      </c>
      <c r="T137" s="19"/>
      <c r="U137" s="19" t="str">
        <f t="shared" si="39"/>
        <v/>
      </c>
      <c r="V137" s="19" t="str">
        <f t="shared" si="33"/>
        <v/>
      </c>
      <c r="W137" s="19" t="str">
        <f t="shared" si="34"/>
        <v/>
      </c>
      <c r="X137" s="19" t="str">
        <f t="shared" si="35"/>
        <v/>
      </c>
      <c r="Y137" s="19" t="str">
        <f t="shared" si="40"/>
        <v/>
      </c>
      <c r="Z137" s="27" t="str">
        <f t="shared" si="36"/>
        <v/>
      </c>
      <c r="AA137" s="32"/>
      <c r="AB137" s="36"/>
      <c r="AC137" s="35" t="str">
        <f t="shared" si="42"/>
        <v/>
      </c>
      <c r="AD137" s="35" t="str">
        <f>IF(AA137="","",SUMIFS(商品管理表!$N$8:$N$10000,商品管理表!$C$8:$C$10000,仕入れ管理表!$D137,商品管理表!$Y$8:$Y$10000,"済"))</f>
        <v/>
      </c>
      <c r="AE137" s="35" t="str">
        <f t="shared" si="41"/>
        <v/>
      </c>
      <c r="AF137" s="18"/>
      <c r="AG137" s="18"/>
      <c r="AH137" s="18"/>
      <c r="AI137" s="156" t="str">
        <f t="shared" si="37"/>
        <v/>
      </c>
      <c r="AJ137" s="127"/>
      <c r="AK137" s="128" t="str">
        <f t="shared" si="38"/>
        <v/>
      </c>
      <c r="AL137" s="128"/>
    </row>
    <row r="138" spans="3:38" x14ac:dyDescent="0.2">
      <c r="C138" s="150">
        <v>130</v>
      </c>
      <c r="D138" s="151"/>
      <c r="E138" s="21"/>
      <c r="F138" s="24"/>
      <c r="G138" s="3"/>
      <c r="H138" s="3"/>
      <c r="I138" s="26"/>
      <c r="J138" s="26"/>
      <c r="K138" s="33"/>
      <c r="L138" s="34"/>
      <c r="M138" s="34" t="str">
        <f t="shared" si="29"/>
        <v/>
      </c>
      <c r="N138" s="34" t="str">
        <f t="shared" ref="N138:N201" si="43">IF(L138="","",L138)</f>
        <v/>
      </c>
      <c r="O138" s="34"/>
      <c r="P138" s="34" t="str">
        <f t="shared" ref="P138:P201" si="44">IF(L138="","",(N138+O138)*1.016)</f>
        <v/>
      </c>
      <c r="Q138" s="34" t="str">
        <f t="shared" si="30"/>
        <v/>
      </c>
      <c r="R138" s="34" t="str">
        <f t="shared" si="31"/>
        <v/>
      </c>
      <c r="S138" s="19" t="str">
        <f t="shared" si="32"/>
        <v/>
      </c>
      <c r="T138" s="19"/>
      <c r="U138" s="19" t="str">
        <f t="shared" si="39"/>
        <v/>
      </c>
      <c r="V138" s="19" t="str">
        <f t="shared" si="33"/>
        <v/>
      </c>
      <c r="W138" s="19" t="str">
        <f t="shared" si="34"/>
        <v/>
      </c>
      <c r="X138" s="19" t="str">
        <f t="shared" si="35"/>
        <v/>
      </c>
      <c r="Y138" s="19" t="str">
        <f t="shared" si="40"/>
        <v/>
      </c>
      <c r="Z138" s="27" t="str">
        <f t="shared" si="36"/>
        <v/>
      </c>
      <c r="AA138" s="32"/>
      <c r="AB138" s="36"/>
      <c r="AC138" s="35" t="str">
        <f t="shared" si="42"/>
        <v/>
      </c>
      <c r="AD138" s="35" t="str">
        <f>IF(AA138="","",SUMIFS(商品管理表!$N$8:$N$10000,商品管理表!$C$8:$C$10000,仕入れ管理表!$D138,商品管理表!$Y$8:$Y$10000,"済"))</f>
        <v/>
      </c>
      <c r="AE138" s="35" t="str">
        <f t="shared" si="41"/>
        <v/>
      </c>
      <c r="AF138" s="18"/>
      <c r="AG138" s="18"/>
      <c r="AH138" s="18"/>
      <c r="AI138" s="156" t="str">
        <f t="shared" si="37"/>
        <v/>
      </c>
      <c r="AJ138" s="127"/>
      <c r="AK138" s="128" t="str">
        <f t="shared" si="38"/>
        <v/>
      </c>
      <c r="AL138" s="128"/>
    </row>
    <row r="139" spans="3:38" x14ac:dyDescent="0.2">
      <c r="C139" s="150">
        <v>131</v>
      </c>
      <c r="D139" s="151"/>
      <c r="E139" s="21"/>
      <c r="F139" s="24"/>
      <c r="G139" s="3"/>
      <c r="H139" s="3"/>
      <c r="I139" s="26"/>
      <c r="J139" s="26"/>
      <c r="K139" s="33"/>
      <c r="L139" s="34"/>
      <c r="M139" s="34" t="str">
        <f t="shared" ref="M139:M202" si="45">IF(L139="","",L139*K139)</f>
        <v/>
      </c>
      <c r="N139" s="34" t="str">
        <f t="shared" si="43"/>
        <v/>
      </c>
      <c r="O139" s="34"/>
      <c r="P139" s="34" t="str">
        <f t="shared" si="44"/>
        <v/>
      </c>
      <c r="Q139" s="34" t="str">
        <f t="shared" ref="Q139:Q202" si="46">IF(N139="","",IF(O139="",0,N139*0.1))</f>
        <v/>
      </c>
      <c r="R139" s="34" t="str">
        <f t="shared" ref="R139:R202" si="47">IF(P139="","",P139+Q139)</f>
        <v/>
      </c>
      <c r="S139" s="19" t="str">
        <f t="shared" ref="S139:S202" si="48">IF(L139="","",P139*K139)</f>
        <v/>
      </c>
      <c r="T139" s="19"/>
      <c r="U139" s="19" t="str">
        <f t="shared" si="39"/>
        <v/>
      </c>
      <c r="V139" s="19" t="str">
        <f t="shared" ref="V139:V202" si="49">IF(T139="","",T139*0.0864)</f>
        <v/>
      </c>
      <c r="W139" s="19" t="str">
        <f t="shared" ref="W139:W202" si="50">IF(U139="","",U139*0.0864)</f>
        <v/>
      </c>
      <c r="X139" s="19" t="str">
        <f t="shared" ref="X139:X202" si="51">IF(T139="","",T139-R139-V139)</f>
        <v/>
      </c>
      <c r="Y139" s="19" t="str">
        <f t="shared" si="40"/>
        <v/>
      </c>
      <c r="Z139" s="27" t="str">
        <f t="shared" ref="Z139:Z202" si="52">IF(Y139="","",Y139/U139)</f>
        <v/>
      </c>
      <c r="AA139" s="32"/>
      <c r="AB139" s="36"/>
      <c r="AC139" s="35" t="str">
        <f t="shared" si="42"/>
        <v/>
      </c>
      <c r="AD139" s="35" t="str">
        <f>IF(AA139="","",SUMIFS(商品管理表!$N$8:$N$10000,商品管理表!$C$8:$C$10000,仕入れ管理表!$D139,商品管理表!$Y$8:$Y$10000,"済"))</f>
        <v/>
      </c>
      <c r="AE139" s="35" t="str">
        <f t="shared" si="41"/>
        <v/>
      </c>
      <c r="AF139" s="18"/>
      <c r="AG139" s="18"/>
      <c r="AH139" s="18"/>
      <c r="AI139" s="156" t="str">
        <f t="shared" ref="AI139:AI202" si="53">IF(O139="","","MyUS")</f>
        <v/>
      </c>
      <c r="AJ139" s="127"/>
      <c r="AK139" s="128" t="str">
        <f t="shared" ref="AK139:AK202" si="54">IF(AA139="済",N139*AE139,"")</f>
        <v/>
      </c>
      <c r="AL139" s="128"/>
    </row>
    <row r="140" spans="3:38" x14ac:dyDescent="0.2">
      <c r="C140" s="150">
        <v>132</v>
      </c>
      <c r="D140" s="151"/>
      <c r="E140" s="21"/>
      <c r="F140" s="24"/>
      <c r="G140" s="3"/>
      <c r="H140" s="3"/>
      <c r="I140" s="26"/>
      <c r="J140" s="26"/>
      <c r="K140" s="33"/>
      <c r="L140" s="34"/>
      <c r="M140" s="34" t="str">
        <f t="shared" si="45"/>
        <v/>
      </c>
      <c r="N140" s="34" t="str">
        <f t="shared" si="43"/>
        <v/>
      </c>
      <c r="O140" s="34"/>
      <c r="P140" s="34" t="str">
        <f t="shared" si="44"/>
        <v/>
      </c>
      <c r="Q140" s="34" t="str">
        <f t="shared" si="46"/>
        <v/>
      </c>
      <c r="R140" s="34" t="str">
        <f t="shared" si="47"/>
        <v/>
      </c>
      <c r="S140" s="19" t="str">
        <f t="shared" si="48"/>
        <v/>
      </c>
      <c r="T140" s="19"/>
      <c r="U140" s="19" t="str">
        <f t="shared" ref="U140:U203" si="55">IF(T140="","",K140*T140)</f>
        <v/>
      </c>
      <c r="V140" s="19" t="str">
        <f t="shared" si="49"/>
        <v/>
      </c>
      <c r="W140" s="19" t="str">
        <f t="shared" si="50"/>
        <v/>
      </c>
      <c r="X140" s="19" t="str">
        <f t="shared" si="51"/>
        <v/>
      </c>
      <c r="Y140" s="19" t="str">
        <f t="shared" ref="Y140:Y203" si="56">IF(U140="","",U140-W140-Q140-S140)</f>
        <v/>
      </c>
      <c r="Z140" s="27" t="str">
        <f t="shared" si="52"/>
        <v/>
      </c>
      <c r="AA140" s="32"/>
      <c r="AB140" s="36"/>
      <c r="AC140" s="35" t="str">
        <f t="shared" si="42"/>
        <v/>
      </c>
      <c r="AD140" s="35" t="str">
        <f>IF(AA140="","",SUMIFS(商品管理表!$N$8:$N$10000,商品管理表!$C$8:$C$10000,仕入れ管理表!$D140,商品管理表!$Y$8:$Y$10000,"済"))</f>
        <v/>
      </c>
      <c r="AE140" s="35" t="str">
        <f t="shared" ref="AE140:AE203" si="57">IF(AD140&lt;&gt;"",K140-AD140,"")</f>
        <v/>
      </c>
      <c r="AF140" s="18"/>
      <c r="AG140" s="18"/>
      <c r="AH140" s="18"/>
      <c r="AI140" s="156" t="str">
        <f t="shared" si="53"/>
        <v/>
      </c>
      <c r="AJ140" s="127"/>
      <c r="AK140" s="128" t="str">
        <f t="shared" si="54"/>
        <v/>
      </c>
      <c r="AL140" s="128"/>
    </row>
    <row r="141" spans="3:38" x14ac:dyDescent="0.2">
      <c r="C141" s="150">
        <v>133</v>
      </c>
      <c r="D141" s="151"/>
      <c r="E141" s="21"/>
      <c r="F141" s="24"/>
      <c r="G141" s="3"/>
      <c r="H141" s="3"/>
      <c r="I141" s="26"/>
      <c r="J141" s="26"/>
      <c r="K141" s="33"/>
      <c r="L141" s="34"/>
      <c r="M141" s="34" t="str">
        <f t="shared" si="45"/>
        <v/>
      </c>
      <c r="N141" s="34" t="str">
        <f t="shared" si="43"/>
        <v/>
      </c>
      <c r="O141" s="34"/>
      <c r="P141" s="34" t="str">
        <f t="shared" si="44"/>
        <v/>
      </c>
      <c r="Q141" s="34" t="str">
        <f t="shared" si="46"/>
        <v/>
      </c>
      <c r="R141" s="34" t="str">
        <f t="shared" si="47"/>
        <v/>
      </c>
      <c r="S141" s="19" t="str">
        <f t="shared" si="48"/>
        <v/>
      </c>
      <c r="T141" s="19"/>
      <c r="U141" s="19" t="str">
        <f t="shared" si="55"/>
        <v/>
      </c>
      <c r="V141" s="19" t="str">
        <f t="shared" si="49"/>
        <v/>
      </c>
      <c r="W141" s="19" t="str">
        <f t="shared" si="50"/>
        <v/>
      </c>
      <c r="X141" s="19" t="str">
        <f t="shared" si="51"/>
        <v/>
      </c>
      <c r="Y141" s="19" t="str">
        <f t="shared" si="56"/>
        <v/>
      </c>
      <c r="Z141" s="27" t="str">
        <f t="shared" si="52"/>
        <v/>
      </c>
      <c r="AA141" s="32"/>
      <c r="AB141" s="36"/>
      <c r="AC141" s="35" t="str">
        <f t="shared" si="42"/>
        <v/>
      </c>
      <c r="AD141" s="35" t="str">
        <f>IF(AA141="","",SUMIFS(商品管理表!$N$8:$N$10000,商品管理表!$C$8:$C$10000,仕入れ管理表!$D141,商品管理表!$Y$8:$Y$10000,"済"))</f>
        <v/>
      </c>
      <c r="AE141" s="35" t="str">
        <f t="shared" si="57"/>
        <v/>
      </c>
      <c r="AF141" s="18"/>
      <c r="AG141" s="18"/>
      <c r="AH141" s="18"/>
      <c r="AI141" s="156" t="str">
        <f t="shared" si="53"/>
        <v/>
      </c>
      <c r="AJ141" s="127"/>
      <c r="AK141" s="128" t="str">
        <f t="shared" si="54"/>
        <v/>
      </c>
      <c r="AL141" s="128"/>
    </row>
    <row r="142" spans="3:38" x14ac:dyDescent="0.2">
      <c r="C142" s="150">
        <v>134</v>
      </c>
      <c r="D142" s="151"/>
      <c r="E142" s="21"/>
      <c r="F142" s="24"/>
      <c r="G142" s="3"/>
      <c r="H142" s="3"/>
      <c r="I142" s="26"/>
      <c r="J142" s="26"/>
      <c r="K142" s="33"/>
      <c r="L142" s="34"/>
      <c r="M142" s="34" t="str">
        <f t="shared" si="45"/>
        <v/>
      </c>
      <c r="N142" s="34" t="str">
        <f t="shared" si="43"/>
        <v/>
      </c>
      <c r="O142" s="34"/>
      <c r="P142" s="34" t="str">
        <f t="shared" si="44"/>
        <v/>
      </c>
      <c r="Q142" s="34" t="str">
        <f t="shared" si="46"/>
        <v/>
      </c>
      <c r="R142" s="34" t="str">
        <f t="shared" si="47"/>
        <v/>
      </c>
      <c r="S142" s="19" t="str">
        <f t="shared" si="48"/>
        <v/>
      </c>
      <c r="T142" s="19"/>
      <c r="U142" s="19" t="str">
        <f t="shared" si="55"/>
        <v/>
      </c>
      <c r="V142" s="19" t="str">
        <f t="shared" si="49"/>
        <v/>
      </c>
      <c r="W142" s="19" t="str">
        <f t="shared" si="50"/>
        <v/>
      </c>
      <c r="X142" s="19" t="str">
        <f t="shared" si="51"/>
        <v/>
      </c>
      <c r="Y142" s="19" t="str">
        <f t="shared" si="56"/>
        <v/>
      </c>
      <c r="Z142" s="27" t="str">
        <f t="shared" si="52"/>
        <v/>
      </c>
      <c r="AA142" s="32"/>
      <c r="AB142" s="36"/>
      <c r="AC142" s="35" t="str">
        <f t="shared" si="42"/>
        <v/>
      </c>
      <c r="AD142" s="35" t="str">
        <f>IF(AA142="","",SUMIFS(商品管理表!$N$8:$N$10000,商品管理表!$C$8:$C$10000,仕入れ管理表!$D142,商品管理表!$Y$8:$Y$10000,"済"))</f>
        <v/>
      </c>
      <c r="AE142" s="35" t="str">
        <f t="shared" si="57"/>
        <v/>
      </c>
      <c r="AF142" s="18"/>
      <c r="AG142" s="18"/>
      <c r="AH142" s="18"/>
      <c r="AI142" s="156" t="str">
        <f t="shared" si="53"/>
        <v/>
      </c>
      <c r="AJ142" s="127"/>
      <c r="AK142" s="128" t="str">
        <f t="shared" si="54"/>
        <v/>
      </c>
      <c r="AL142" s="128"/>
    </row>
    <row r="143" spans="3:38" x14ac:dyDescent="0.2">
      <c r="C143" s="150">
        <v>135</v>
      </c>
      <c r="D143" s="151"/>
      <c r="E143" s="21"/>
      <c r="F143" s="24"/>
      <c r="G143" s="3"/>
      <c r="H143" s="3"/>
      <c r="I143" s="26"/>
      <c r="J143" s="26"/>
      <c r="K143" s="33"/>
      <c r="L143" s="34"/>
      <c r="M143" s="34" t="str">
        <f t="shared" si="45"/>
        <v/>
      </c>
      <c r="N143" s="34" t="str">
        <f t="shared" si="43"/>
        <v/>
      </c>
      <c r="O143" s="34"/>
      <c r="P143" s="34" t="str">
        <f t="shared" si="44"/>
        <v/>
      </c>
      <c r="Q143" s="34" t="str">
        <f t="shared" si="46"/>
        <v/>
      </c>
      <c r="R143" s="34" t="str">
        <f t="shared" si="47"/>
        <v/>
      </c>
      <c r="S143" s="19" t="str">
        <f t="shared" si="48"/>
        <v/>
      </c>
      <c r="T143" s="19"/>
      <c r="U143" s="19" t="str">
        <f t="shared" si="55"/>
        <v/>
      </c>
      <c r="V143" s="19" t="str">
        <f t="shared" si="49"/>
        <v/>
      </c>
      <c r="W143" s="19" t="str">
        <f t="shared" si="50"/>
        <v/>
      </c>
      <c r="X143" s="19" t="str">
        <f t="shared" si="51"/>
        <v/>
      </c>
      <c r="Y143" s="19" t="str">
        <f t="shared" si="56"/>
        <v/>
      </c>
      <c r="Z143" s="27" t="str">
        <f t="shared" si="52"/>
        <v/>
      </c>
      <c r="AA143" s="32"/>
      <c r="AB143" s="36"/>
      <c r="AC143" s="35" t="str">
        <f t="shared" si="42"/>
        <v/>
      </c>
      <c r="AD143" s="35" t="str">
        <f>IF(AA143="","",SUMIFS(商品管理表!$N$8:$N$10000,商品管理表!$C$8:$C$10000,仕入れ管理表!$D143,商品管理表!$Y$8:$Y$10000,"済"))</f>
        <v/>
      </c>
      <c r="AE143" s="35" t="str">
        <f t="shared" si="57"/>
        <v/>
      </c>
      <c r="AF143" s="18"/>
      <c r="AG143" s="18"/>
      <c r="AH143" s="18"/>
      <c r="AI143" s="156" t="str">
        <f t="shared" si="53"/>
        <v/>
      </c>
      <c r="AJ143" s="127"/>
      <c r="AK143" s="128" t="str">
        <f t="shared" si="54"/>
        <v/>
      </c>
      <c r="AL143" s="128"/>
    </row>
    <row r="144" spans="3:38" x14ac:dyDescent="0.2">
      <c r="C144" s="150">
        <v>136</v>
      </c>
      <c r="D144" s="151"/>
      <c r="E144" s="21"/>
      <c r="F144" s="24"/>
      <c r="G144" s="3"/>
      <c r="H144" s="3"/>
      <c r="I144" s="26"/>
      <c r="J144" s="26"/>
      <c r="K144" s="33"/>
      <c r="L144" s="34"/>
      <c r="M144" s="34" t="str">
        <f t="shared" si="45"/>
        <v/>
      </c>
      <c r="N144" s="34" t="str">
        <f t="shared" si="43"/>
        <v/>
      </c>
      <c r="O144" s="34"/>
      <c r="P144" s="34" t="str">
        <f t="shared" si="44"/>
        <v/>
      </c>
      <c r="Q144" s="34" t="str">
        <f t="shared" si="46"/>
        <v/>
      </c>
      <c r="R144" s="34" t="str">
        <f t="shared" si="47"/>
        <v/>
      </c>
      <c r="S144" s="19" t="str">
        <f t="shared" si="48"/>
        <v/>
      </c>
      <c r="T144" s="19"/>
      <c r="U144" s="19" t="str">
        <f t="shared" si="55"/>
        <v/>
      </c>
      <c r="V144" s="19" t="str">
        <f t="shared" si="49"/>
        <v/>
      </c>
      <c r="W144" s="19" t="str">
        <f t="shared" si="50"/>
        <v/>
      </c>
      <c r="X144" s="19" t="str">
        <f t="shared" si="51"/>
        <v/>
      </c>
      <c r="Y144" s="19" t="str">
        <f t="shared" si="56"/>
        <v/>
      </c>
      <c r="Z144" s="27" t="str">
        <f t="shared" si="52"/>
        <v/>
      </c>
      <c r="AA144" s="32"/>
      <c r="AB144" s="36"/>
      <c r="AC144" s="35" t="str">
        <f t="shared" si="42"/>
        <v/>
      </c>
      <c r="AD144" s="35" t="str">
        <f>IF(AA144="","",SUMIFS(商品管理表!$N$8:$N$10000,商品管理表!$C$8:$C$10000,仕入れ管理表!$D144,商品管理表!$Y$8:$Y$10000,"済"))</f>
        <v/>
      </c>
      <c r="AE144" s="35" t="str">
        <f t="shared" si="57"/>
        <v/>
      </c>
      <c r="AF144" s="18"/>
      <c r="AG144" s="18"/>
      <c r="AH144" s="18"/>
      <c r="AI144" s="156" t="str">
        <f t="shared" si="53"/>
        <v/>
      </c>
      <c r="AJ144" s="127"/>
      <c r="AK144" s="128" t="str">
        <f t="shared" si="54"/>
        <v/>
      </c>
      <c r="AL144" s="128"/>
    </row>
    <row r="145" spans="3:38" x14ac:dyDescent="0.2">
      <c r="C145" s="150">
        <v>137</v>
      </c>
      <c r="D145" s="151"/>
      <c r="E145" s="21"/>
      <c r="F145" s="24"/>
      <c r="G145" s="3"/>
      <c r="H145" s="3"/>
      <c r="I145" s="26"/>
      <c r="J145" s="26"/>
      <c r="K145" s="33"/>
      <c r="L145" s="34"/>
      <c r="M145" s="34" t="str">
        <f t="shared" si="45"/>
        <v/>
      </c>
      <c r="N145" s="34" t="str">
        <f t="shared" si="43"/>
        <v/>
      </c>
      <c r="O145" s="34"/>
      <c r="P145" s="34" t="str">
        <f t="shared" si="44"/>
        <v/>
      </c>
      <c r="Q145" s="34" t="str">
        <f t="shared" si="46"/>
        <v/>
      </c>
      <c r="R145" s="34" t="str">
        <f t="shared" si="47"/>
        <v/>
      </c>
      <c r="S145" s="19" t="str">
        <f t="shared" si="48"/>
        <v/>
      </c>
      <c r="T145" s="19"/>
      <c r="U145" s="19" t="str">
        <f t="shared" si="55"/>
        <v/>
      </c>
      <c r="V145" s="19" t="str">
        <f t="shared" si="49"/>
        <v/>
      </c>
      <c r="W145" s="19" t="str">
        <f t="shared" si="50"/>
        <v/>
      </c>
      <c r="X145" s="19" t="str">
        <f t="shared" si="51"/>
        <v/>
      </c>
      <c r="Y145" s="19" t="str">
        <f t="shared" si="56"/>
        <v/>
      </c>
      <c r="Z145" s="27" t="str">
        <f t="shared" si="52"/>
        <v/>
      </c>
      <c r="AA145" s="32"/>
      <c r="AB145" s="36"/>
      <c r="AC145" s="35" t="str">
        <f t="shared" si="42"/>
        <v/>
      </c>
      <c r="AD145" s="35" t="str">
        <f>IF(AA145="","",SUMIFS(商品管理表!$N$8:$N$10000,商品管理表!$C$8:$C$10000,仕入れ管理表!$D145,商品管理表!$Y$8:$Y$10000,"済"))</f>
        <v/>
      </c>
      <c r="AE145" s="35" t="str">
        <f t="shared" si="57"/>
        <v/>
      </c>
      <c r="AF145" s="18"/>
      <c r="AG145" s="18"/>
      <c r="AH145" s="18"/>
      <c r="AI145" s="156" t="str">
        <f t="shared" si="53"/>
        <v/>
      </c>
      <c r="AJ145" s="127"/>
      <c r="AK145" s="128" t="str">
        <f t="shared" si="54"/>
        <v/>
      </c>
      <c r="AL145" s="128"/>
    </row>
    <row r="146" spans="3:38" x14ac:dyDescent="0.2">
      <c r="C146" s="150">
        <v>138</v>
      </c>
      <c r="D146" s="151"/>
      <c r="E146" s="21"/>
      <c r="F146" s="24"/>
      <c r="G146" s="3"/>
      <c r="H146" s="3"/>
      <c r="I146" s="26"/>
      <c r="J146" s="26"/>
      <c r="K146" s="33"/>
      <c r="L146" s="34"/>
      <c r="M146" s="34" t="str">
        <f t="shared" si="45"/>
        <v/>
      </c>
      <c r="N146" s="34" t="str">
        <f t="shared" si="43"/>
        <v/>
      </c>
      <c r="O146" s="34"/>
      <c r="P146" s="34" t="str">
        <f t="shared" si="44"/>
        <v/>
      </c>
      <c r="Q146" s="34" t="str">
        <f t="shared" si="46"/>
        <v/>
      </c>
      <c r="R146" s="34" t="str">
        <f t="shared" si="47"/>
        <v/>
      </c>
      <c r="S146" s="19" t="str">
        <f t="shared" si="48"/>
        <v/>
      </c>
      <c r="T146" s="19"/>
      <c r="U146" s="19" t="str">
        <f t="shared" si="55"/>
        <v/>
      </c>
      <c r="V146" s="19" t="str">
        <f t="shared" si="49"/>
        <v/>
      </c>
      <c r="W146" s="19" t="str">
        <f t="shared" si="50"/>
        <v/>
      </c>
      <c r="X146" s="19" t="str">
        <f t="shared" si="51"/>
        <v/>
      </c>
      <c r="Y146" s="19" t="str">
        <f t="shared" si="56"/>
        <v/>
      </c>
      <c r="Z146" s="27" t="str">
        <f t="shared" si="52"/>
        <v/>
      </c>
      <c r="AA146" s="32"/>
      <c r="AB146" s="36"/>
      <c r="AC146" s="35" t="str">
        <f t="shared" si="42"/>
        <v/>
      </c>
      <c r="AD146" s="35" t="str">
        <f>IF(AA146="","",SUMIFS(商品管理表!$N$8:$N$10000,商品管理表!$C$8:$C$10000,仕入れ管理表!$D146,商品管理表!$Y$8:$Y$10000,"済"))</f>
        <v/>
      </c>
      <c r="AE146" s="35" t="str">
        <f t="shared" si="57"/>
        <v/>
      </c>
      <c r="AF146" s="18"/>
      <c r="AG146" s="18"/>
      <c r="AH146" s="18"/>
      <c r="AI146" s="156" t="str">
        <f t="shared" si="53"/>
        <v/>
      </c>
      <c r="AJ146" s="127"/>
      <c r="AK146" s="128" t="str">
        <f t="shared" si="54"/>
        <v/>
      </c>
      <c r="AL146" s="128"/>
    </row>
    <row r="147" spans="3:38" x14ac:dyDescent="0.2">
      <c r="C147" s="150">
        <v>139</v>
      </c>
      <c r="D147" s="151"/>
      <c r="E147" s="21"/>
      <c r="F147" s="24"/>
      <c r="G147" s="3"/>
      <c r="H147" s="3"/>
      <c r="I147" s="26"/>
      <c r="J147" s="26"/>
      <c r="K147" s="33"/>
      <c r="L147" s="34"/>
      <c r="M147" s="34" t="str">
        <f t="shared" si="45"/>
        <v/>
      </c>
      <c r="N147" s="34" t="str">
        <f t="shared" si="43"/>
        <v/>
      </c>
      <c r="O147" s="34"/>
      <c r="P147" s="34" t="str">
        <f t="shared" si="44"/>
        <v/>
      </c>
      <c r="Q147" s="34" t="str">
        <f t="shared" si="46"/>
        <v/>
      </c>
      <c r="R147" s="34" t="str">
        <f t="shared" si="47"/>
        <v/>
      </c>
      <c r="S147" s="19" t="str">
        <f t="shared" si="48"/>
        <v/>
      </c>
      <c r="T147" s="19"/>
      <c r="U147" s="19" t="str">
        <f t="shared" si="55"/>
        <v/>
      </c>
      <c r="V147" s="19" t="str">
        <f t="shared" si="49"/>
        <v/>
      </c>
      <c r="W147" s="19" t="str">
        <f t="shared" si="50"/>
        <v/>
      </c>
      <c r="X147" s="19" t="str">
        <f t="shared" si="51"/>
        <v/>
      </c>
      <c r="Y147" s="19" t="str">
        <f t="shared" si="56"/>
        <v/>
      </c>
      <c r="Z147" s="27" t="str">
        <f t="shared" si="52"/>
        <v/>
      </c>
      <c r="AA147" s="32"/>
      <c r="AB147" s="36"/>
      <c r="AC147" s="35" t="str">
        <f t="shared" si="42"/>
        <v/>
      </c>
      <c r="AD147" s="35" t="str">
        <f>IF(AA147="","",SUMIFS(商品管理表!$N$8:$N$10000,商品管理表!$C$8:$C$10000,仕入れ管理表!$D147,商品管理表!$Y$8:$Y$10000,"済"))</f>
        <v/>
      </c>
      <c r="AE147" s="35" t="str">
        <f t="shared" si="57"/>
        <v/>
      </c>
      <c r="AF147" s="18"/>
      <c r="AG147" s="18"/>
      <c r="AH147" s="18"/>
      <c r="AI147" s="156" t="str">
        <f t="shared" si="53"/>
        <v/>
      </c>
      <c r="AJ147" s="127"/>
      <c r="AK147" s="128" t="str">
        <f t="shared" si="54"/>
        <v/>
      </c>
      <c r="AL147" s="128"/>
    </row>
    <row r="148" spans="3:38" x14ac:dyDescent="0.2">
      <c r="C148" s="150">
        <v>140</v>
      </c>
      <c r="D148" s="151"/>
      <c r="E148" s="21"/>
      <c r="F148" s="24"/>
      <c r="G148" s="3"/>
      <c r="H148" s="3"/>
      <c r="I148" s="26"/>
      <c r="J148" s="26"/>
      <c r="K148" s="33"/>
      <c r="L148" s="34"/>
      <c r="M148" s="34" t="str">
        <f t="shared" si="45"/>
        <v/>
      </c>
      <c r="N148" s="34" t="str">
        <f t="shared" si="43"/>
        <v/>
      </c>
      <c r="O148" s="34"/>
      <c r="P148" s="34" t="str">
        <f t="shared" si="44"/>
        <v/>
      </c>
      <c r="Q148" s="34" t="str">
        <f t="shared" si="46"/>
        <v/>
      </c>
      <c r="R148" s="34" t="str">
        <f t="shared" si="47"/>
        <v/>
      </c>
      <c r="S148" s="19" t="str">
        <f t="shared" si="48"/>
        <v/>
      </c>
      <c r="T148" s="19"/>
      <c r="U148" s="19" t="str">
        <f t="shared" si="55"/>
        <v/>
      </c>
      <c r="V148" s="19" t="str">
        <f t="shared" si="49"/>
        <v/>
      </c>
      <c r="W148" s="19" t="str">
        <f t="shared" si="50"/>
        <v/>
      </c>
      <c r="X148" s="19" t="str">
        <f t="shared" si="51"/>
        <v/>
      </c>
      <c r="Y148" s="19" t="str">
        <f t="shared" si="56"/>
        <v/>
      </c>
      <c r="Z148" s="27" t="str">
        <f t="shared" si="52"/>
        <v/>
      </c>
      <c r="AA148" s="32"/>
      <c r="AB148" s="36"/>
      <c r="AC148" s="35" t="str">
        <f t="shared" si="42"/>
        <v/>
      </c>
      <c r="AD148" s="35" t="str">
        <f>IF(AA148="","",SUMIFS(商品管理表!$N$8:$N$10000,商品管理表!$C$8:$C$10000,仕入れ管理表!$D148,商品管理表!$Y$8:$Y$10000,"済"))</f>
        <v/>
      </c>
      <c r="AE148" s="35" t="str">
        <f t="shared" si="57"/>
        <v/>
      </c>
      <c r="AF148" s="18"/>
      <c r="AG148" s="18"/>
      <c r="AH148" s="18"/>
      <c r="AI148" s="156" t="str">
        <f t="shared" si="53"/>
        <v/>
      </c>
      <c r="AJ148" s="127"/>
      <c r="AK148" s="128" t="str">
        <f t="shared" si="54"/>
        <v/>
      </c>
      <c r="AL148" s="128"/>
    </row>
    <row r="149" spans="3:38" x14ac:dyDescent="0.2">
      <c r="C149" s="150">
        <v>141</v>
      </c>
      <c r="D149" s="151"/>
      <c r="E149" s="21"/>
      <c r="F149" s="24"/>
      <c r="G149" s="3"/>
      <c r="H149" s="3"/>
      <c r="I149" s="26"/>
      <c r="J149" s="26"/>
      <c r="K149" s="33"/>
      <c r="L149" s="34"/>
      <c r="M149" s="34" t="str">
        <f t="shared" si="45"/>
        <v/>
      </c>
      <c r="N149" s="34" t="str">
        <f t="shared" si="43"/>
        <v/>
      </c>
      <c r="O149" s="34"/>
      <c r="P149" s="34" t="str">
        <f t="shared" si="44"/>
        <v/>
      </c>
      <c r="Q149" s="34" t="str">
        <f t="shared" si="46"/>
        <v/>
      </c>
      <c r="R149" s="34" t="str">
        <f t="shared" si="47"/>
        <v/>
      </c>
      <c r="S149" s="19" t="str">
        <f t="shared" si="48"/>
        <v/>
      </c>
      <c r="T149" s="19"/>
      <c r="U149" s="19" t="str">
        <f t="shared" si="55"/>
        <v/>
      </c>
      <c r="V149" s="19" t="str">
        <f t="shared" si="49"/>
        <v/>
      </c>
      <c r="W149" s="19" t="str">
        <f t="shared" si="50"/>
        <v/>
      </c>
      <c r="X149" s="19" t="str">
        <f t="shared" si="51"/>
        <v/>
      </c>
      <c r="Y149" s="19" t="str">
        <f t="shared" si="56"/>
        <v/>
      </c>
      <c r="Z149" s="27" t="str">
        <f t="shared" si="52"/>
        <v/>
      </c>
      <c r="AA149" s="32"/>
      <c r="AB149" s="36"/>
      <c r="AC149" s="35" t="str">
        <f t="shared" si="42"/>
        <v/>
      </c>
      <c r="AD149" s="35" t="str">
        <f>IF(AA149="","",SUMIFS(商品管理表!$N$8:$N$10000,商品管理表!$C$8:$C$10000,仕入れ管理表!$D149,商品管理表!$Y$8:$Y$10000,"済"))</f>
        <v/>
      </c>
      <c r="AE149" s="35" t="str">
        <f t="shared" si="57"/>
        <v/>
      </c>
      <c r="AF149" s="18"/>
      <c r="AG149" s="18"/>
      <c r="AH149" s="18"/>
      <c r="AI149" s="156" t="str">
        <f t="shared" si="53"/>
        <v/>
      </c>
      <c r="AJ149" s="127"/>
      <c r="AK149" s="128" t="str">
        <f t="shared" si="54"/>
        <v/>
      </c>
      <c r="AL149" s="128"/>
    </row>
    <row r="150" spans="3:38" x14ac:dyDescent="0.2">
      <c r="C150" s="150">
        <v>142</v>
      </c>
      <c r="D150" s="151"/>
      <c r="E150" s="21"/>
      <c r="F150" s="24"/>
      <c r="G150" s="3"/>
      <c r="H150" s="3"/>
      <c r="I150" s="26"/>
      <c r="J150" s="26"/>
      <c r="K150" s="33"/>
      <c r="L150" s="34"/>
      <c r="M150" s="34" t="str">
        <f t="shared" si="45"/>
        <v/>
      </c>
      <c r="N150" s="34" t="str">
        <f t="shared" si="43"/>
        <v/>
      </c>
      <c r="O150" s="34"/>
      <c r="P150" s="34" t="str">
        <f t="shared" si="44"/>
        <v/>
      </c>
      <c r="Q150" s="34" t="str">
        <f t="shared" si="46"/>
        <v/>
      </c>
      <c r="R150" s="34" t="str">
        <f t="shared" si="47"/>
        <v/>
      </c>
      <c r="S150" s="19" t="str">
        <f t="shared" si="48"/>
        <v/>
      </c>
      <c r="T150" s="19"/>
      <c r="U150" s="19" t="str">
        <f t="shared" si="55"/>
        <v/>
      </c>
      <c r="V150" s="19" t="str">
        <f t="shared" si="49"/>
        <v/>
      </c>
      <c r="W150" s="19" t="str">
        <f t="shared" si="50"/>
        <v/>
      </c>
      <c r="X150" s="19" t="str">
        <f t="shared" si="51"/>
        <v/>
      </c>
      <c r="Y150" s="19" t="str">
        <f t="shared" si="56"/>
        <v/>
      </c>
      <c r="Z150" s="27" t="str">
        <f t="shared" si="52"/>
        <v/>
      </c>
      <c r="AA150" s="32"/>
      <c r="AB150" s="36"/>
      <c r="AC150" s="35" t="str">
        <f t="shared" si="42"/>
        <v/>
      </c>
      <c r="AD150" s="35" t="str">
        <f>IF(AA150="","",SUMIFS(商品管理表!$N$8:$N$10000,商品管理表!$C$8:$C$10000,仕入れ管理表!$D150,商品管理表!$Y$8:$Y$10000,"済"))</f>
        <v/>
      </c>
      <c r="AE150" s="35" t="str">
        <f t="shared" si="57"/>
        <v/>
      </c>
      <c r="AF150" s="18"/>
      <c r="AG150" s="18"/>
      <c r="AH150" s="18"/>
      <c r="AI150" s="156" t="str">
        <f t="shared" si="53"/>
        <v/>
      </c>
      <c r="AJ150" s="127"/>
      <c r="AK150" s="128" t="str">
        <f t="shared" si="54"/>
        <v/>
      </c>
      <c r="AL150" s="128"/>
    </row>
    <row r="151" spans="3:38" x14ac:dyDescent="0.2">
      <c r="C151" s="150">
        <v>143</v>
      </c>
      <c r="D151" s="151"/>
      <c r="E151" s="21"/>
      <c r="F151" s="24"/>
      <c r="G151" s="3"/>
      <c r="H151" s="3"/>
      <c r="I151" s="26"/>
      <c r="J151" s="26"/>
      <c r="K151" s="33"/>
      <c r="L151" s="34"/>
      <c r="M151" s="34" t="str">
        <f t="shared" si="45"/>
        <v/>
      </c>
      <c r="N151" s="34" t="str">
        <f t="shared" si="43"/>
        <v/>
      </c>
      <c r="O151" s="34"/>
      <c r="P151" s="34" t="str">
        <f t="shared" si="44"/>
        <v/>
      </c>
      <c r="Q151" s="34" t="str">
        <f t="shared" si="46"/>
        <v/>
      </c>
      <c r="R151" s="34" t="str">
        <f t="shared" si="47"/>
        <v/>
      </c>
      <c r="S151" s="19" t="str">
        <f t="shared" si="48"/>
        <v/>
      </c>
      <c r="T151" s="19"/>
      <c r="U151" s="19" t="str">
        <f t="shared" si="55"/>
        <v/>
      </c>
      <c r="V151" s="19" t="str">
        <f t="shared" si="49"/>
        <v/>
      </c>
      <c r="W151" s="19" t="str">
        <f t="shared" si="50"/>
        <v/>
      </c>
      <c r="X151" s="19" t="str">
        <f t="shared" si="51"/>
        <v/>
      </c>
      <c r="Y151" s="19" t="str">
        <f t="shared" si="56"/>
        <v/>
      </c>
      <c r="Z151" s="27" t="str">
        <f t="shared" si="52"/>
        <v/>
      </c>
      <c r="AA151" s="32"/>
      <c r="AB151" s="36"/>
      <c r="AC151" s="35" t="str">
        <f t="shared" si="42"/>
        <v/>
      </c>
      <c r="AD151" s="35" t="str">
        <f>IF(AA151="","",SUMIFS(商品管理表!$N$8:$N$10000,商品管理表!$C$8:$C$10000,仕入れ管理表!$D151,商品管理表!$Y$8:$Y$10000,"済"))</f>
        <v/>
      </c>
      <c r="AE151" s="35" t="str">
        <f t="shared" si="57"/>
        <v/>
      </c>
      <c r="AF151" s="18"/>
      <c r="AG151" s="18"/>
      <c r="AH151" s="18"/>
      <c r="AI151" s="156" t="str">
        <f t="shared" si="53"/>
        <v/>
      </c>
      <c r="AJ151" s="127"/>
      <c r="AK151" s="128" t="str">
        <f t="shared" si="54"/>
        <v/>
      </c>
      <c r="AL151" s="128"/>
    </row>
    <row r="152" spans="3:38" x14ac:dyDescent="0.2">
      <c r="C152" s="150">
        <v>144</v>
      </c>
      <c r="D152" s="151"/>
      <c r="E152" s="21"/>
      <c r="F152" s="24"/>
      <c r="G152" s="3"/>
      <c r="H152" s="3"/>
      <c r="I152" s="26"/>
      <c r="J152" s="26"/>
      <c r="K152" s="33"/>
      <c r="L152" s="34"/>
      <c r="M152" s="34" t="str">
        <f t="shared" si="45"/>
        <v/>
      </c>
      <c r="N152" s="34" t="str">
        <f t="shared" si="43"/>
        <v/>
      </c>
      <c r="O152" s="34"/>
      <c r="P152" s="34" t="str">
        <f t="shared" si="44"/>
        <v/>
      </c>
      <c r="Q152" s="34" t="str">
        <f t="shared" si="46"/>
        <v/>
      </c>
      <c r="R152" s="34" t="str">
        <f t="shared" si="47"/>
        <v/>
      </c>
      <c r="S152" s="19" t="str">
        <f t="shared" si="48"/>
        <v/>
      </c>
      <c r="T152" s="19"/>
      <c r="U152" s="19" t="str">
        <f t="shared" si="55"/>
        <v/>
      </c>
      <c r="V152" s="19" t="str">
        <f t="shared" si="49"/>
        <v/>
      </c>
      <c r="W152" s="19" t="str">
        <f t="shared" si="50"/>
        <v/>
      </c>
      <c r="X152" s="19" t="str">
        <f t="shared" si="51"/>
        <v/>
      </c>
      <c r="Y152" s="19" t="str">
        <f t="shared" si="56"/>
        <v/>
      </c>
      <c r="Z152" s="27" t="str">
        <f t="shared" si="52"/>
        <v/>
      </c>
      <c r="AA152" s="32"/>
      <c r="AB152" s="36"/>
      <c r="AC152" s="35" t="str">
        <f t="shared" si="42"/>
        <v/>
      </c>
      <c r="AD152" s="35" t="str">
        <f>IF(AA152="","",SUMIFS(商品管理表!$N$8:$N$10000,商品管理表!$C$8:$C$10000,仕入れ管理表!$D152,商品管理表!$Y$8:$Y$10000,"済"))</f>
        <v/>
      </c>
      <c r="AE152" s="35" t="str">
        <f t="shared" si="57"/>
        <v/>
      </c>
      <c r="AF152" s="18"/>
      <c r="AG152" s="18"/>
      <c r="AH152" s="18"/>
      <c r="AI152" s="156" t="str">
        <f t="shared" si="53"/>
        <v/>
      </c>
      <c r="AJ152" s="127"/>
      <c r="AK152" s="128" t="str">
        <f t="shared" si="54"/>
        <v/>
      </c>
      <c r="AL152" s="128"/>
    </row>
    <row r="153" spans="3:38" x14ac:dyDescent="0.2">
      <c r="C153" s="150">
        <v>145</v>
      </c>
      <c r="D153" s="151"/>
      <c r="E153" s="21"/>
      <c r="F153" s="24"/>
      <c r="G153" s="3"/>
      <c r="H153" s="3"/>
      <c r="I153" s="26"/>
      <c r="J153" s="26"/>
      <c r="K153" s="33"/>
      <c r="L153" s="34"/>
      <c r="M153" s="34" t="str">
        <f t="shared" si="45"/>
        <v/>
      </c>
      <c r="N153" s="34" t="str">
        <f t="shared" si="43"/>
        <v/>
      </c>
      <c r="O153" s="34"/>
      <c r="P153" s="34" t="str">
        <f t="shared" si="44"/>
        <v/>
      </c>
      <c r="Q153" s="34" t="str">
        <f t="shared" si="46"/>
        <v/>
      </c>
      <c r="R153" s="34" t="str">
        <f t="shared" si="47"/>
        <v/>
      </c>
      <c r="S153" s="19" t="str">
        <f t="shared" si="48"/>
        <v/>
      </c>
      <c r="T153" s="19"/>
      <c r="U153" s="19" t="str">
        <f t="shared" si="55"/>
        <v/>
      </c>
      <c r="V153" s="19" t="str">
        <f t="shared" si="49"/>
        <v/>
      </c>
      <c r="W153" s="19" t="str">
        <f t="shared" si="50"/>
        <v/>
      </c>
      <c r="X153" s="19" t="str">
        <f t="shared" si="51"/>
        <v/>
      </c>
      <c r="Y153" s="19" t="str">
        <f t="shared" si="56"/>
        <v/>
      </c>
      <c r="Z153" s="27" t="str">
        <f t="shared" si="52"/>
        <v/>
      </c>
      <c r="AA153" s="32"/>
      <c r="AB153" s="36"/>
      <c r="AC153" s="35" t="str">
        <f t="shared" si="42"/>
        <v/>
      </c>
      <c r="AD153" s="35" t="str">
        <f>IF(AA153="","",SUMIFS(商品管理表!$N$8:$N$10000,商品管理表!$C$8:$C$10000,仕入れ管理表!$D153,商品管理表!$Y$8:$Y$10000,"済"))</f>
        <v/>
      </c>
      <c r="AE153" s="35" t="str">
        <f t="shared" si="57"/>
        <v/>
      </c>
      <c r="AF153" s="18"/>
      <c r="AG153" s="18"/>
      <c r="AH153" s="18"/>
      <c r="AI153" s="156" t="str">
        <f t="shared" si="53"/>
        <v/>
      </c>
      <c r="AJ153" s="127"/>
      <c r="AK153" s="128" t="str">
        <f t="shared" si="54"/>
        <v/>
      </c>
      <c r="AL153" s="128"/>
    </row>
    <row r="154" spans="3:38" x14ac:dyDescent="0.2">
      <c r="C154" s="150">
        <v>146</v>
      </c>
      <c r="D154" s="151"/>
      <c r="E154" s="21"/>
      <c r="F154" s="24"/>
      <c r="G154" s="3"/>
      <c r="H154" s="3"/>
      <c r="I154" s="26"/>
      <c r="J154" s="26"/>
      <c r="K154" s="33"/>
      <c r="L154" s="34"/>
      <c r="M154" s="34" t="str">
        <f t="shared" si="45"/>
        <v/>
      </c>
      <c r="N154" s="34" t="str">
        <f t="shared" si="43"/>
        <v/>
      </c>
      <c r="O154" s="34"/>
      <c r="P154" s="34" t="str">
        <f t="shared" si="44"/>
        <v/>
      </c>
      <c r="Q154" s="34" t="str">
        <f t="shared" si="46"/>
        <v/>
      </c>
      <c r="R154" s="34" t="str">
        <f t="shared" si="47"/>
        <v/>
      </c>
      <c r="S154" s="19" t="str">
        <f t="shared" si="48"/>
        <v/>
      </c>
      <c r="T154" s="19"/>
      <c r="U154" s="19" t="str">
        <f t="shared" si="55"/>
        <v/>
      </c>
      <c r="V154" s="19" t="str">
        <f t="shared" si="49"/>
        <v/>
      </c>
      <c r="W154" s="19" t="str">
        <f t="shared" si="50"/>
        <v/>
      </c>
      <c r="X154" s="19" t="str">
        <f t="shared" si="51"/>
        <v/>
      </c>
      <c r="Y154" s="19" t="str">
        <f t="shared" si="56"/>
        <v/>
      </c>
      <c r="Z154" s="27" t="str">
        <f t="shared" si="52"/>
        <v/>
      </c>
      <c r="AA154" s="32"/>
      <c r="AB154" s="36"/>
      <c r="AC154" s="35" t="str">
        <f t="shared" si="42"/>
        <v/>
      </c>
      <c r="AD154" s="35" t="str">
        <f>IF(AA154="","",SUMIFS(商品管理表!$N$8:$N$10000,商品管理表!$C$8:$C$10000,仕入れ管理表!$D154,商品管理表!$Y$8:$Y$10000,"済"))</f>
        <v/>
      </c>
      <c r="AE154" s="35" t="str">
        <f t="shared" si="57"/>
        <v/>
      </c>
      <c r="AF154" s="18"/>
      <c r="AG154" s="18"/>
      <c r="AH154" s="18"/>
      <c r="AI154" s="156" t="str">
        <f t="shared" si="53"/>
        <v/>
      </c>
      <c r="AJ154" s="127"/>
      <c r="AK154" s="128" t="str">
        <f t="shared" si="54"/>
        <v/>
      </c>
      <c r="AL154" s="128"/>
    </row>
    <row r="155" spans="3:38" x14ac:dyDescent="0.2">
      <c r="C155" s="150">
        <v>147</v>
      </c>
      <c r="D155" s="151"/>
      <c r="E155" s="21"/>
      <c r="F155" s="24"/>
      <c r="G155" s="3"/>
      <c r="H155" s="3"/>
      <c r="I155" s="26"/>
      <c r="J155" s="26"/>
      <c r="K155" s="33"/>
      <c r="L155" s="34"/>
      <c r="M155" s="34" t="str">
        <f t="shared" si="45"/>
        <v/>
      </c>
      <c r="N155" s="34" t="str">
        <f t="shared" si="43"/>
        <v/>
      </c>
      <c r="O155" s="34"/>
      <c r="P155" s="34" t="str">
        <f t="shared" si="44"/>
        <v/>
      </c>
      <c r="Q155" s="34" t="str">
        <f t="shared" si="46"/>
        <v/>
      </c>
      <c r="R155" s="34" t="str">
        <f t="shared" si="47"/>
        <v/>
      </c>
      <c r="S155" s="19" t="str">
        <f t="shared" si="48"/>
        <v/>
      </c>
      <c r="T155" s="19"/>
      <c r="U155" s="19" t="str">
        <f t="shared" si="55"/>
        <v/>
      </c>
      <c r="V155" s="19" t="str">
        <f t="shared" si="49"/>
        <v/>
      </c>
      <c r="W155" s="19" t="str">
        <f t="shared" si="50"/>
        <v/>
      </c>
      <c r="X155" s="19" t="str">
        <f t="shared" si="51"/>
        <v/>
      </c>
      <c r="Y155" s="19" t="str">
        <f t="shared" si="56"/>
        <v/>
      </c>
      <c r="Z155" s="27" t="str">
        <f t="shared" si="52"/>
        <v/>
      </c>
      <c r="AA155" s="32"/>
      <c r="AB155" s="36"/>
      <c r="AC155" s="35" t="str">
        <f t="shared" si="42"/>
        <v/>
      </c>
      <c r="AD155" s="35" t="str">
        <f>IF(AA155="","",SUMIFS(商品管理表!$N$8:$N$10000,商品管理表!$C$8:$C$10000,仕入れ管理表!$D155,商品管理表!$Y$8:$Y$10000,"済"))</f>
        <v/>
      </c>
      <c r="AE155" s="35" t="str">
        <f t="shared" si="57"/>
        <v/>
      </c>
      <c r="AF155" s="18"/>
      <c r="AG155" s="18"/>
      <c r="AH155" s="18"/>
      <c r="AI155" s="156" t="str">
        <f t="shared" si="53"/>
        <v/>
      </c>
      <c r="AJ155" s="127"/>
      <c r="AK155" s="128" t="str">
        <f t="shared" si="54"/>
        <v/>
      </c>
      <c r="AL155" s="128"/>
    </row>
    <row r="156" spans="3:38" x14ac:dyDescent="0.2">
      <c r="C156" s="150">
        <v>148</v>
      </c>
      <c r="D156" s="151"/>
      <c r="E156" s="21"/>
      <c r="F156" s="24"/>
      <c r="G156" s="3"/>
      <c r="H156" s="3"/>
      <c r="I156" s="26"/>
      <c r="J156" s="26"/>
      <c r="K156" s="33"/>
      <c r="L156" s="34"/>
      <c r="M156" s="34" t="str">
        <f t="shared" si="45"/>
        <v/>
      </c>
      <c r="N156" s="34" t="str">
        <f t="shared" si="43"/>
        <v/>
      </c>
      <c r="O156" s="34"/>
      <c r="P156" s="34" t="str">
        <f t="shared" si="44"/>
        <v/>
      </c>
      <c r="Q156" s="34" t="str">
        <f t="shared" si="46"/>
        <v/>
      </c>
      <c r="R156" s="34" t="str">
        <f t="shared" si="47"/>
        <v/>
      </c>
      <c r="S156" s="19" t="str">
        <f t="shared" si="48"/>
        <v/>
      </c>
      <c r="T156" s="19"/>
      <c r="U156" s="19" t="str">
        <f t="shared" si="55"/>
        <v/>
      </c>
      <c r="V156" s="19" t="str">
        <f t="shared" si="49"/>
        <v/>
      </c>
      <c r="W156" s="19" t="str">
        <f t="shared" si="50"/>
        <v/>
      </c>
      <c r="X156" s="19" t="str">
        <f t="shared" si="51"/>
        <v/>
      </c>
      <c r="Y156" s="19" t="str">
        <f t="shared" si="56"/>
        <v/>
      </c>
      <c r="Z156" s="27" t="str">
        <f t="shared" si="52"/>
        <v/>
      </c>
      <c r="AA156" s="32"/>
      <c r="AB156" s="36"/>
      <c r="AC156" s="35" t="str">
        <f t="shared" si="42"/>
        <v/>
      </c>
      <c r="AD156" s="35" t="str">
        <f>IF(AA156="","",SUMIFS(商品管理表!$N$8:$N$10000,商品管理表!$C$8:$C$10000,仕入れ管理表!$D156,商品管理表!$Y$8:$Y$10000,"済"))</f>
        <v/>
      </c>
      <c r="AE156" s="35" t="str">
        <f t="shared" si="57"/>
        <v/>
      </c>
      <c r="AF156" s="18"/>
      <c r="AG156" s="18"/>
      <c r="AH156" s="18"/>
      <c r="AI156" s="156" t="str">
        <f t="shared" si="53"/>
        <v/>
      </c>
      <c r="AJ156" s="127"/>
      <c r="AK156" s="128" t="str">
        <f t="shared" si="54"/>
        <v/>
      </c>
      <c r="AL156" s="128"/>
    </row>
    <row r="157" spans="3:38" x14ac:dyDescent="0.2">
      <c r="C157" s="150">
        <v>149</v>
      </c>
      <c r="D157" s="151"/>
      <c r="E157" s="21"/>
      <c r="F157" s="24"/>
      <c r="G157" s="3"/>
      <c r="H157" s="3"/>
      <c r="I157" s="26"/>
      <c r="J157" s="26"/>
      <c r="K157" s="33"/>
      <c r="L157" s="34"/>
      <c r="M157" s="34" t="str">
        <f t="shared" si="45"/>
        <v/>
      </c>
      <c r="N157" s="34" t="str">
        <f t="shared" si="43"/>
        <v/>
      </c>
      <c r="O157" s="34"/>
      <c r="P157" s="34" t="str">
        <f t="shared" si="44"/>
        <v/>
      </c>
      <c r="Q157" s="34" t="str">
        <f t="shared" si="46"/>
        <v/>
      </c>
      <c r="R157" s="34" t="str">
        <f t="shared" si="47"/>
        <v/>
      </c>
      <c r="S157" s="19" t="str">
        <f t="shared" si="48"/>
        <v/>
      </c>
      <c r="T157" s="19"/>
      <c r="U157" s="19" t="str">
        <f t="shared" si="55"/>
        <v/>
      </c>
      <c r="V157" s="19" t="str">
        <f t="shared" si="49"/>
        <v/>
      </c>
      <c r="W157" s="19" t="str">
        <f t="shared" si="50"/>
        <v/>
      </c>
      <c r="X157" s="19" t="str">
        <f t="shared" si="51"/>
        <v/>
      </c>
      <c r="Y157" s="19" t="str">
        <f t="shared" si="56"/>
        <v/>
      </c>
      <c r="Z157" s="27" t="str">
        <f t="shared" si="52"/>
        <v/>
      </c>
      <c r="AA157" s="32"/>
      <c r="AB157" s="36"/>
      <c r="AC157" s="35" t="str">
        <f t="shared" si="42"/>
        <v/>
      </c>
      <c r="AD157" s="35" t="str">
        <f>IF(AA157="","",SUMIFS(商品管理表!$N$8:$N$10000,商品管理表!$C$8:$C$10000,仕入れ管理表!$D157,商品管理表!$Y$8:$Y$10000,"済"))</f>
        <v/>
      </c>
      <c r="AE157" s="35" t="str">
        <f t="shared" si="57"/>
        <v/>
      </c>
      <c r="AF157" s="18"/>
      <c r="AG157" s="18"/>
      <c r="AH157" s="18"/>
      <c r="AI157" s="156" t="str">
        <f t="shared" si="53"/>
        <v/>
      </c>
      <c r="AJ157" s="127"/>
      <c r="AK157" s="128" t="str">
        <f t="shared" si="54"/>
        <v/>
      </c>
      <c r="AL157" s="128"/>
    </row>
    <row r="158" spans="3:38" x14ac:dyDescent="0.2">
      <c r="C158" s="150">
        <v>150</v>
      </c>
      <c r="D158" s="151"/>
      <c r="E158" s="21"/>
      <c r="F158" s="24"/>
      <c r="G158" s="3"/>
      <c r="H158" s="3"/>
      <c r="I158" s="26"/>
      <c r="J158" s="26"/>
      <c r="K158" s="33"/>
      <c r="L158" s="34"/>
      <c r="M158" s="34" t="str">
        <f t="shared" si="45"/>
        <v/>
      </c>
      <c r="N158" s="34" t="str">
        <f t="shared" si="43"/>
        <v/>
      </c>
      <c r="O158" s="34"/>
      <c r="P158" s="34" t="str">
        <f t="shared" si="44"/>
        <v/>
      </c>
      <c r="Q158" s="34" t="str">
        <f t="shared" si="46"/>
        <v/>
      </c>
      <c r="R158" s="34" t="str">
        <f t="shared" si="47"/>
        <v/>
      </c>
      <c r="S158" s="19" t="str">
        <f t="shared" si="48"/>
        <v/>
      </c>
      <c r="T158" s="19"/>
      <c r="U158" s="19" t="str">
        <f t="shared" si="55"/>
        <v/>
      </c>
      <c r="V158" s="19" t="str">
        <f t="shared" si="49"/>
        <v/>
      </c>
      <c r="W158" s="19" t="str">
        <f t="shared" si="50"/>
        <v/>
      </c>
      <c r="X158" s="19" t="str">
        <f t="shared" si="51"/>
        <v/>
      </c>
      <c r="Y158" s="19" t="str">
        <f t="shared" si="56"/>
        <v/>
      </c>
      <c r="Z158" s="27" t="str">
        <f t="shared" si="52"/>
        <v/>
      </c>
      <c r="AA158" s="32"/>
      <c r="AB158" s="36"/>
      <c r="AC158" s="35" t="str">
        <f t="shared" si="42"/>
        <v/>
      </c>
      <c r="AD158" s="35" t="str">
        <f>IF(AA158="","",SUMIFS(商品管理表!$N$8:$N$10000,商品管理表!$C$8:$C$10000,仕入れ管理表!$D158,商品管理表!$Y$8:$Y$10000,"済"))</f>
        <v/>
      </c>
      <c r="AE158" s="35" t="str">
        <f t="shared" si="57"/>
        <v/>
      </c>
      <c r="AF158" s="18"/>
      <c r="AG158" s="18"/>
      <c r="AH158" s="18"/>
      <c r="AI158" s="156" t="str">
        <f t="shared" si="53"/>
        <v/>
      </c>
      <c r="AJ158" s="127"/>
      <c r="AK158" s="128" t="str">
        <f t="shared" si="54"/>
        <v/>
      </c>
      <c r="AL158" s="128"/>
    </row>
    <row r="159" spans="3:38" x14ac:dyDescent="0.2">
      <c r="C159" s="150">
        <v>151</v>
      </c>
      <c r="D159" s="151"/>
      <c r="E159" s="21"/>
      <c r="F159" s="24"/>
      <c r="G159" s="3"/>
      <c r="H159" s="3"/>
      <c r="I159" s="26"/>
      <c r="J159" s="26"/>
      <c r="K159" s="33"/>
      <c r="L159" s="34"/>
      <c r="M159" s="34" t="str">
        <f t="shared" si="45"/>
        <v/>
      </c>
      <c r="N159" s="34" t="str">
        <f t="shared" si="43"/>
        <v/>
      </c>
      <c r="O159" s="34"/>
      <c r="P159" s="34" t="str">
        <f t="shared" si="44"/>
        <v/>
      </c>
      <c r="Q159" s="34" t="str">
        <f t="shared" si="46"/>
        <v/>
      </c>
      <c r="R159" s="34" t="str">
        <f t="shared" si="47"/>
        <v/>
      </c>
      <c r="S159" s="19" t="str">
        <f t="shared" si="48"/>
        <v/>
      </c>
      <c r="T159" s="19"/>
      <c r="U159" s="19" t="str">
        <f t="shared" si="55"/>
        <v/>
      </c>
      <c r="V159" s="19" t="str">
        <f t="shared" si="49"/>
        <v/>
      </c>
      <c r="W159" s="19" t="str">
        <f t="shared" si="50"/>
        <v/>
      </c>
      <c r="X159" s="19" t="str">
        <f t="shared" si="51"/>
        <v/>
      </c>
      <c r="Y159" s="19" t="str">
        <f t="shared" si="56"/>
        <v/>
      </c>
      <c r="Z159" s="27" t="str">
        <f t="shared" si="52"/>
        <v/>
      </c>
      <c r="AA159" s="32"/>
      <c r="AB159" s="36"/>
      <c r="AC159" s="35" t="str">
        <f t="shared" si="42"/>
        <v/>
      </c>
      <c r="AD159" s="35" t="str">
        <f>IF(AA159="","",SUMIFS(商品管理表!$N$8:$N$10000,商品管理表!$C$8:$C$10000,仕入れ管理表!$D159,商品管理表!$Y$8:$Y$10000,"済"))</f>
        <v/>
      </c>
      <c r="AE159" s="35" t="str">
        <f t="shared" si="57"/>
        <v/>
      </c>
      <c r="AF159" s="18"/>
      <c r="AG159" s="18"/>
      <c r="AH159" s="18"/>
      <c r="AI159" s="156" t="str">
        <f t="shared" si="53"/>
        <v/>
      </c>
      <c r="AJ159" s="127"/>
      <c r="AK159" s="128" t="str">
        <f t="shared" si="54"/>
        <v/>
      </c>
      <c r="AL159" s="128"/>
    </row>
    <row r="160" spans="3:38" x14ac:dyDescent="0.2">
      <c r="C160" s="150">
        <v>152</v>
      </c>
      <c r="D160" s="151"/>
      <c r="E160" s="21"/>
      <c r="F160" s="24"/>
      <c r="G160" s="3"/>
      <c r="H160" s="3"/>
      <c r="I160" s="26"/>
      <c r="J160" s="26"/>
      <c r="K160" s="33"/>
      <c r="L160" s="34"/>
      <c r="M160" s="34" t="str">
        <f t="shared" si="45"/>
        <v/>
      </c>
      <c r="N160" s="34" t="str">
        <f t="shared" si="43"/>
        <v/>
      </c>
      <c r="O160" s="34"/>
      <c r="P160" s="34" t="str">
        <f t="shared" si="44"/>
        <v/>
      </c>
      <c r="Q160" s="34" t="str">
        <f t="shared" si="46"/>
        <v/>
      </c>
      <c r="R160" s="34" t="str">
        <f t="shared" si="47"/>
        <v/>
      </c>
      <c r="S160" s="19" t="str">
        <f t="shared" si="48"/>
        <v/>
      </c>
      <c r="T160" s="19"/>
      <c r="U160" s="19" t="str">
        <f t="shared" si="55"/>
        <v/>
      </c>
      <c r="V160" s="19" t="str">
        <f t="shared" si="49"/>
        <v/>
      </c>
      <c r="W160" s="19" t="str">
        <f t="shared" si="50"/>
        <v/>
      </c>
      <c r="X160" s="19" t="str">
        <f t="shared" si="51"/>
        <v/>
      </c>
      <c r="Y160" s="19" t="str">
        <f t="shared" si="56"/>
        <v/>
      </c>
      <c r="Z160" s="27" t="str">
        <f t="shared" si="52"/>
        <v/>
      </c>
      <c r="AA160" s="32"/>
      <c r="AB160" s="36"/>
      <c r="AC160" s="35" t="str">
        <f t="shared" si="42"/>
        <v/>
      </c>
      <c r="AD160" s="35" t="str">
        <f>IF(AA160="","",SUMIFS(商品管理表!$N$8:$N$10000,商品管理表!$C$8:$C$10000,仕入れ管理表!$D160,商品管理表!$Y$8:$Y$10000,"済"))</f>
        <v/>
      </c>
      <c r="AE160" s="35" t="str">
        <f t="shared" si="57"/>
        <v/>
      </c>
      <c r="AF160" s="18"/>
      <c r="AG160" s="18"/>
      <c r="AH160" s="18"/>
      <c r="AI160" s="156" t="str">
        <f t="shared" si="53"/>
        <v/>
      </c>
      <c r="AJ160" s="127"/>
      <c r="AK160" s="128" t="str">
        <f t="shared" si="54"/>
        <v/>
      </c>
      <c r="AL160" s="128"/>
    </row>
    <row r="161" spans="3:38" x14ac:dyDescent="0.2">
      <c r="C161" s="150">
        <v>153</v>
      </c>
      <c r="D161" s="151"/>
      <c r="E161" s="21"/>
      <c r="F161" s="24"/>
      <c r="G161" s="3"/>
      <c r="H161" s="3"/>
      <c r="I161" s="26"/>
      <c r="J161" s="26"/>
      <c r="K161" s="33"/>
      <c r="L161" s="34"/>
      <c r="M161" s="34" t="str">
        <f t="shared" si="45"/>
        <v/>
      </c>
      <c r="N161" s="34" t="str">
        <f t="shared" si="43"/>
        <v/>
      </c>
      <c r="O161" s="34"/>
      <c r="P161" s="34" t="str">
        <f t="shared" si="44"/>
        <v/>
      </c>
      <c r="Q161" s="34" t="str">
        <f t="shared" si="46"/>
        <v/>
      </c>
      <c r="R161" s="34" t="str">
        <f t="shared" si="47"/>
        <v/>
      </c>
      <c r="S161" s="19" t="str">
        <f t="shared" si="48"/>
        <v/>
      </c>
      <c r="T161" s="19"/>
      <c r="U161" s="19" t="str">
        <f t="shared" si="55"/>
        <v/>
      </c>
      <c r="V161" s="19" t="str">
        <f t="shared" si="49"/>
        <v/>
      </c>
      <c r="W161" s="19" t="str">
        <f t="shared" si="50"/>
        <v/>
      </c>
      <c r="X161" s="19" t="str">
        <f t="shared" si="51"/>
        <v/>
      </c>
      <c r="Y161" s="19" t="str">
        <f t="shared" si="56"/>
        <v/>
      </c>
      <c r="Z161" s="27" t="str">
        <f t="shared" si="52"/>
        <v/>
      </c>
      <c r="AA161" s="32"/>
      <c r="AB161" s="36"/>
      <c r="AC161" s="35" t="str">
        <f t="shared" si="42"/>
        <v/>
      </c>
      <c r="AD161" s="35" t="str">
        <f>IF(AA161="","",SUMIFS(商品管理表!$N$8:$N$10000,商品管理表!$C$8:$C$10000,仕入れ管理表!$D161,商品管理表!$Y$8:$Y$10000,"済"))</f>
        <v/>
      </c>
      <c r="AE161" s="35" t="str">
        <f t="shared" si="57"/>
        <v/>
      </c>
      <c r="AF161" s="18"/>
      <c r="AG161" s="18"/>
      <c r="AH161" s="18"/>
      <c r="AI161" s="156" t="str">
        <f t="shared" si="53"/>
        <v/>
      </c>
      <c r="AJ161" s="127"/>
      <c r="AK161" s="128" t="str">
        <f t="shared" si="54"/>
        <v/>
      </c>
      <c r="AL161" s="128"/>
    </row>
    <row r="162" spans="3:38" x14ac:dyDescent="0.2">
      <c r="C162" s="150">
        <v>154</v>
      </c>
      <c r="D162" s="151"/>
      <c r="E162" s="21"/>
      <c r="F162" s="24"/>
      <c r="G162" s="3"/>
      <c r="H162" s="3"/>
      <c r="I162" s="26"/>
      <c r="J162" s="26"/>
      <c r="K162" s="33"/>
      <c r="L162" s="34"/>
      <c r="M162" s="34" t="str">
        <f t="shared" si="45"/>
        <v/>
      </c>
      <c r="N162" s="34" t="str">
        <f t="shared" si="43"/>
        <v/>
      </c>
      <c r="O162" s="34"/>
      <c r="P162" s="34" t="str">
        <f t="shared" si="44"/>
        <v/>
      </c>
      <c r="Q162" s="34" t="str">
        <f t="shared" si="46"/>
        <v/>
      </c>
      <c r="R162" s="34" t="str">
        <f t="shared" si="47"/>
        <v/>
      </c>
      <c r="S162" s="19" t="str">
        <f t="shared" si="48"/>
        <v/>
      </c>
      <c r="T162" s="19"/>
      <c r="U162" s="19" t="str">
        <f t="shared" si="55"/>
        <v/>
      </c>
      <c r="V162" s="19" t="str">
        <f t="shared" si="49"/>
        <v/>
      </c>
      <c r="W162" s="19" t="str">
        <f t="shared" si="50"/>
        <v/>
      </c>
      <c r="X162" s="19" t="str">
        <f t="shared" si="51"/>
        <v/>
      </c>
      <c r="Y162" s="19" t="str">
        <f t="shared" si="56"/>
        <v/>
      </c>
      <c r="Z162" s="27" t="str">
        <f t="shared" si="52"/>
        <v/>
      </c>
      <c r="AA162" s="32"/>
      <c r="AB162" s="36"/>
      <c r="AC162" s="35" t="str">
        <f t="shared" si="42"/>
        <v/>
      </c>
      <c r="AD162" s="35" t="str">
        <f>IF(AA162="","",SUMIFS(商品管理表!$N$8:$N$10000,商品管理表!$C$8:$C$10000,仕入れ管理表!$D162,商品管理表!$Y$8:$Y$10000,"済"))</f>
        <v/>
      </c>
      <c r="AE162" s="35" t="str">
        <f t="shared" si="57"/>
        <v/>
      </c>
      <c r="AF162" s="18"/>
      <c r="AG162" s="18"/>
      <c r="AH162" s="18"/>
      <c r="AI162" s="156" t="str">
        <f t="shared" si="53"/>
        <v/>
      </c>
      <c r="AJ162" s="127"/>
      <c r="AK162" s="128" t="str">
        <f t="shared" si="54"/>
        <v/>
      </c>
      <c r="AL162" s="128"/>
    </row>
    <row r="163" spans="3:38" x14ac:dyDescent="0.2">
      <c r="C163" s="150">
        <v>155</v>
      </c>
      <c r="D163" s="151"/>
      <c r="E163" s="21"/>
      <c r="F163" s="24"/>
      <c r="G163" s="3"/>
      <c r="H163" s="3"/>
      <c r="I163" s="26"/>
      <c r="J163" s="26"/>
      <c r="K163" s="33"/>
      <c r="L163" s="34"/>
      <c r="M163" s="34" t="str">
        <f t="shared" si="45"/>
        <v/>
      </c>
      <c r="N163" s="34" t="str">
        <f t="shared" si="43"/>
        <v/>
      </c>
      <c r="O163" s="34"/>
      <c r="P163" s="34" t="str">
        <f t="shared" si="44"/>
        <v/>
      </c>
      <c r="Q163" s="34" t="str">
        <f t="shared" si="46"/>
        <v/>
      </c>
      <c r="R163" s="34" t="str">
        <f t="shared" si="47"/>
        <v/>
      </c>
      <c r="S163" s="19" t="str">
        <f t="shared" si="48"/>
        <v/>
      </c>
      <c r="T163" s="19"/>
      <c r="U163" s="19" t="str">
        <f t="shared" si="55"/>
        <v/>
      </c>
      <c r="V163" s="19" t="str">
        <f t="shared" si="49"/>
        <v/>
      </c>
      <c r="W163" s="19" t="str">
        <f t="shared" si="50"/>
        <v/>
      </c>
      <c r="X163" s="19" t="str">
        <f t="shared" si="51"/>
        <v/>
      </c>
      <c r="Y163" s="19" t="str">
        <f t="shared" si="56"/>
        <v/>
      </c>
      <c r="Z163" s="27" t="str">
        <f t="shared" si="52"/>
        <v/>
      </c>
      <c r="AA163" s="32"/>
      <c r="AB163" s="36"/>
      <c r="AC163" s="35" t="str">
        <f t="shared" si="42"/>
        <v/>
      </c>
      <c r="AD163" s="35" t="str">
        <f>IF(AA163="","",SUMIFS(商品管理表!$N$8:$N$10000,商品管理表!$C$8:$C$10000,仕入れ管理表!$D163,商品管理表!$Y$8:$Y$10000,"済"))</f>
        <v/>
      </c>
      <c r="AE163" s="35" t="str">
        <f t="shared" si="57"/>
        <v/>
      </c>
      <c r="AF163" s="18"/>
      <c r="AG163" s="18"/>
      <c r="AH163" s="18"/>
      <c r="AI163" s="156" t="str">
        <f t="shared" si="53"/>
        <v/>
      </c>
      <c r="AJ163" s="127"/>
      <c r="AK163" s="128" t="str">
        <f t="shared" si="54"/>
        <v/>
      </c>
      <c r="AL163" s="128"/>
    </row>
    <row r="164" spans="3:38" x14ac:dyDescent="0.2">
      <c r="C164" s="150">
        <v>156</v>
      </c>
      <c r="D164" s="151"/>
      <c r="E164" s="21"/>
      <c r="F164" s="24"/>
      <c r="G164" s="3"/>
      <c r="H164" s="3"/>
      <c r="I164" s="26"/>
      <c r="J164" s="26"/>
      <c r="K164" s="33"/>
      <c r="L164" s="34"/>
      <c r="M164" s="34" t="str">
        <f t="shared" si="45"/>
        <v/>
      </c>
      <c r="N164" s="34" t="str">
        <f t="shared" si="43"/>
        <v/>
      </c>
      <c r="O164" s="34"/>
      <c r="P164" s="34" t="str">
        <f t="shared" si="44"/>
        <v/>
      </c>
      <c r="Q164" s="34" t="str">
        <f t="shared" si="46"/>
        <v/>
      </c>
      <c r="R164" s="34" t="str">
        <f t="shared" si="47"/>
        <v/>
      </c>
      <c r="S164" s="19" t="str">
        <f t="shared" si="48"/>
        <v/>
      </c>
      <c r="T164" s="19"/>
      <c r="U164" s="19" t="str">
        <f t="shared" si="55"/>
        <v/>
      </c>
      <c r="V164" s="19" t="str">
        <f t="shared" si="49"/>
        <v/>
      </c>
      <c r="W164" s="19" t="str">
        <f t="shared" si="50"/>
        <v/>
      </c>
      <c r="X164" s="19" t="str">
        <f t="shared" si="51"/>
        <v/>
      </c>
      <c r="Y164" s="19" t="str">
        <f t="shared" si="56"/>
        <v/>
      </c>
      <c r="Z164" s="27" t="str">
        <f t="shared" si="52"/>
        <v/>
      </c>
      <c r="AA164" s="32"/>
      <c r="AB164" s="36"/>
      <c r="AC164" s="35" t="str">
        <f t="shared" si="42"/>
        <v/>
      </c>
      <c r="AD164" s="35" t="str">
        <f>IF(AA164="","",SUMIFS(商品管理表!$N$8:$N$10000,商品管理表!$C$8:$C$10000,仕入れ管理表!$D164,商品管理表!$Y$8:$Y$10000,"済"))</f>
        <v/>
      </c>
      <c r="AE164" s="35" t="str">
        <f t="shared" si="57"/>
        <v/>
      </c>
      <c r="AF164" s="18"/>
      <c r="AG164" s="18"/>
      <c r="AH164" s="18"/>
      <c r="AI164" s="156" t="str">
        <f t="shared" si="53"/>
        <v/>
      </c>
      <c r="AJ164" s="127"/>
      <c r="AK164" s="128" t="str">
        <f t="shared" si="54"/>
        <v/>
      </c>
      <c r="AL164" s="128"/>
    </row>
    <row r="165" spans="3:38" x14ac:dyDescent="0.2">
      <c r="C165" s="150">
        <v>157</v>
      </c>
      <c r="D165" s="151"/>
      <c r="E165" s="21"/>
      <c r="F165" s="24"/>
      <c r="G165" s="3"/>
      <c r="H165" s="3"/>
      <c r="I165" s="26"/>
      <c r="J165" s="26"/>
      <c r="K165" s="33"/>
      <c r="L165" s="34"/>
      <c r="M165" s="34" t="str">
        <f t="shared" si="45"/>
        <v/>
      </c>
      <c r="N165" s="34" t="str">
        <f t="shared" si="43"/>
        <v/>
      </c>
      <c r="O165" s="34"/>
      <c r="P165" s="34" t="str">
        <f t="shared" si="44"/>
        <v/>
      </c>
      <c r="Q165" s="34" t="str">
        <f t="shared" si="46"/>
        <v/>
      </c>
      <c r="R165" s="34" t="str">
        <f t="shared" si="47"/>
        <v/>
      </c>
      <c r="S165" s="19" t="str">
        <f t="shared" si="48"/>
        <v/>
      </c>
      <c r="T165" s="19"/>
      <c r="U165" s="19" t="str">
        <f t="shared" si="55"/>
        <v/>
      </c>
      <c r="V165" s="19" t="str">
        <f t="shared" si="49"/>
        <v/>
      </c>
      <c r="W165" s="19" t="str">
        <f t="shared" si="50"/>
        <v/>
      </c>
      <c r="X165" s="19" t="str">
        <f t="shared" si="51"/>
        <v/>
      </c>
      <c r="Y165" s="19" t="str">
        <f t="shared" si="56"/>
        <v/>
      </c>
      <c r="Z165" s="27" t="str">
        <f t="shared" si="52"/>
        <v/>
      </c>
      <c r="AA165" s="32"/>
      <c r="AB165" s="36"/>
      <c r="AC165" s="35" t="str">
        <f t="shared" si="42"/>
        <v/>
      </c>
      <c r="AD165" s="35" t="str">
        <f>IF(AA165="","",SUMIFS(商品管理表!$N$8:$N$10000,商品管理表!$C$8:$C$10000,仕入れ管理表!$D165,商品管理表!$Y$8:$Y$10000,"済"))</f>
        <v/>
      </c>
      <c r="AE165" s="35" t="str">
        <f t="shared" si="57"/>
        <v/>
      </c>
      <c r="AF165" s="18"/>
      <c r="AG165" s="18"/>
      <c r="AH165" s="18"/>
      <c r="AI165" s="156" t="str">
        <f t="shared" si="53"/>
        <v/>
      </c>
      <c r="AJ165" s="127"/>
      <c r="AK165" s="128" t="str">
        <f t="shared" si="54"/>
        <v/>
      </c>
      <c r="AL165" s="128"/>
    </row>
    <row r="166" spans="3:38" x14ac:dyDescent="0.2">
      <c r="C166" s="150">
        <v>158</v>
      </c>
      <c r="D166" s="151"/>
      <c r="E166" s="21"/>
      <c r="F166" s="24"/>
      <c r="G166" s="3"/>
      <c r="H166" s="3"/>
      <c r="I166" s="26"/>
      <c r="J166" s="26"/>
      <c r="K166" s="33"/>
      <c r="L166" s="34"/>
      <c r="M166" s="34" t="str">
        <f t="shared" si="45"/>
        <v/>
      </c>
      <c r="N166" s="34" t="str">
        <f t="shared" si="43"/>
        <v/>
      </c>
      <c r="O166" s="34"/>
      <c r="P166" s="34" t="str">
        <f t="shared" si="44"/>
        <v/>
      </c>
      <c r="Q166" s="34" t="str">
        <f t="shared" si="46"/>
        <v/>
      </c>
      <c r="R166" s="34" t="str">
        <f t="shared" si="47"/>
        <v/>
      </c>
      <c r="S166" s="19" t="str">
        <f t="shared" si="48"/>
        <v/>
      </c>
      <c r="T166" s="19"/>
      <c r="U166" s="19" t="str">
        <f t="shared" si="55"/>
        <v/>
      </c>
      <c r="V166" s="19" t="str">
        <f t="shared" si="49"/>
        <v/>
      </c>
      <c r="W166" s="19" t="str">
        <f t="shared" si="50"/>
        <v/>
      </c>
      <c r="X166" s="19" t="str">
        <f t="shared" si="51"/>
        <v/>
      </c>
      <c r="Y166" s="19" t="str">
        <f t="shared" si="56"/>
        <v/>
      </c>
      <c r="Z166" s="27" t="str">
        <f t="shared" si="52"/>
        <v/>
      </c>
      <c r="AA166" s="32"/>
      <c r="AB166" s="36"/>
      <c r="AC166" s="35" t="str">
        <f t="shared" si="42"/>
        <v/>
      </c>
      <c r="AD166" s="35" t="str">
        <f>IF(AA166="","",SUMIFS(商品管理表!$N$8:$N$10000,商品管理表!$C$8:$C$10000,仕入れ管理表!$D166,商品管理表!$Y$8:$Y$10000,"済"))</f>
        <v/>
      </c>
      <c r="AE166" s="35" t="str">
        <f t="shared" si="57"/>
        <v/>
      </c>
      <c r="AF166" s="18"/>
      <c r="AG166" s="18"/>
      <c r="AH166" s="18"/>
      <c r="AI166" s="156" t="str">
        <f t="shared" si="53"/>
        <v/>
      </c>
      <c r="AJ166" s="127"/>
      <c r="AK166" s="128" t="str">
        <f t="shared" si="54"/>
        <v/>
      </c>
      <c r="AL166" s="128"/>
    </row>
    <row r="167" spans="3:38" x14ac:dyDescent="0.2">
      <c r="C167" s="150">
        <v>159</v>
      </c>
      <c r="D167" s="151"/>
      <c r="E167" s="21"/>
      <c r="F167" s="24"/>
      <c r="G167" s="3"/>
      <c r="H167" s="3"/>
      <c r="I167" s="26"/>
      <c r="J167" s="26"/>
      <c r="K167" s="33"/>
      <c r="L167" s="34"/>
      <c r="M167" s="34" t="str">
        <f t="shared" si="45"/>
        <v/>
      </c>
      <c r="N167" s="34" t="str">
        <f t="shared" si="43"/>
        <v/>
      </c>
      <c r="O167" s="34"/>
      <c r="P167" s="34" t="str">
        <f t="shared" si="44"/>
        <v/>
      </c>
      <c r="Q167" s="34" t="str">
        <f t="shared" si="46"/>
        <v/>
      </c>
      <c r="R167" s="34" t="str">
        <f t="shared" si="47"/>
        <v/>
      </c>
      <c r="S167" s="19" t="str">
        <f t="shared" si="48"/>
        <v/>
      </c>
      <c r="T167" s="19"/>
      <c r="U167" s="19" t="str">
        <f t="shared" si="55"/>
        <v/>
      </c>
      <c r="V167" s="19" t="str">
        <f t="shared" si="49"/>
        <v/>
      </c>
      <c r="W167" s="19" t="str">
        <f t="shared" si="50"/>
        <v/>
      </c>
      <c r="X167" s="19" t="str">
        <f t="shared" si="51"/>
        <v/>
      </c>
      <c r="Y167" s="19" t="str">
        <f t="shared" si="56"/>
        <v/>
      </c>
      <c r="Z167" s="27" t="str">
        <f t="shared" si="52"/>
        <v/>
      </c>
      <c r="AA167" s="32"/>
      <c r="AB167" s="36"/>
      <c r="AC167" s="35" t="str">
        <f t="shared" si="42"/>
        <v/>
      </c>
      <c r="AD167" s="35" t="str">
        <f>IF(AA167="","",SUMIFS(商品管理表!$N$8:$N$10000,商品管理表!$C$8:$C$10000,仕入れ管理表!$D167,商品管理表!$Y$8:$Y$10000,"済"))</f>
        <v/>
      </c>
      <c r="AE167" s="35" t="str">
        <f t="shared" si="57"/>
        <v/>
      </c>
      <c r="AF167" s="18"/>
      <c r="AG167" s="18"/>
      <c r="AH167" s="18"/>
      <c r="AI167" s="156" t="str">
        <f t="shared" si="53"/>
        <v/>
      </c>
      <c r="AJ167" s="127"/>
      <c r="AK167" s="128" t="str">
        <f t="shared" si="54"/>
        <v/>
      </c>
      <c r="AL167" s="128"/>
    </row>
    <row r="168" spans="3:38" x14ac:dyDescent="0.2">
      <c r="C168" s="150">
        <v>160</v>
      </c>
      <c r="D168" s="151"/>
      <c r="E168" s="21"/>
      <c r="F168" s="24"/>
      <c r="G168" s="3"/>
      <c r="H168" s="3"/>
      <c r="I168" s="26"/>
      <c r="J168" s="26"/>
      <c r="K168" s="33"/>
      <c r="L168" s="34"/>
      <c r="M168" s="34" t="str">
        <f t="shared" si="45"/>
        <v/>
      </c>
      <c r="N168" s="34" t="str">
        <f t="shared" si="43"/>
        <v/>
      </c>
      <c r="O168" s="34"/>
      <c r="P168" s="34" t="str">
        <f t="shared" si="44"/>
        <v/>
      </c>
      <c r="Q168" s="34" t="str">
        <f t="shared" si="46"/>
        <v/>
      </c>
      <c r="R168" s="34" t="str">
        <f t="shared" si="47"/>
        <v/>
      </c>
      <c r="S168" s="19" t="str">
        <f t="shared" si="48"/>
        <v/>
      </c>
      <c r="T168" s="19"/>
      <c r="U168" s="19" t="str">
        <f t="shared" si="55"/>
        <v/>
      </c>
      <c r="V168" s="19" t="str">
        <f t="shared" si="49"/>
        <v/>
      </c>
      <c r="W168" s="19" t="str">
        <f t="shared" si="50"/>
        <v/>
      </c>
      <c r="X168" s="19" t="str">
        <f t="shared" si="51"/>
        <v/>
      </c>
      <c r="Y168" s="19" t="str">
        <f t="shared" si="56"/>
        <v/>
      </c>
      <c r="Z168" s="27" t="str">
        <f t="shared" si="52"/>
        <v/>
      </c>
      <c r="AA168" s="32"/>
      <c r="AB168" s="36"/>
      <c r="AC168" s="35" t="str">
        <f t="shared" si="42"/>
        <v/>
      </c>
      <c r="AD168" s="35" t="str">
        <f>IF(AA168="","",SUMIFS(商品管理表!$N$8:$N$10000,商品管理表!$C$8:$C$10000,仕入れ管理表!$D168,商品管理表!$Y$8:$Y$10000,"済"))</f>
        <v/>
      </c>
      <c r="AE168" s="35" t="str">
        <f t="shared" si="57"/>
        <v/>
      </c>
      <c r="AF168" s="18"/>
      <c r="AG168" s="18"/>
      <c r="AH168" s="18"/>
      <c r="AI168" s="156" t="str">
        <f t="shared" si="53"/>
        <v/>
      </c>
      <c r="AJ168" s="127"/>
      <c r="AK168" s="128" t="str">
        <f t="shared" si="54"/>
        <v/>
      </c>
      <c r="AL168" s="128"/>
    </row>
    <row r="169" spans="3:38" x14ac:dyDescent="0.2">
      <c r="C169" s="150">
        <v>161</v>
      </c>
      <c r="D169" s="151"/>
      <c r="E169" s="21"/>
      <c r="F169" s="24"/>
      <c r="G169" s="3"/>
      <c r="H169" s="3"/>
      <c r="I169" s="26"/>
      <c r="J169" s="26"/>
      <c r="K169" s="33"/>
      <c r="L169" s="34"/>
      <c r="M169" s="34" t="str">
        <f t="shared" si="45"/>
        <v/>
      </c>
      <c r="N169" s="34" t="str">
        <f t="shared" si="43"/>
        <v/>
      </c>
      <c r="O169" s="34"/>
      <c r="P169" s="34" t="str">
        <f t="shared" si="44"/>
        <v/>
      </c>
      <c r="Q169" s="34" t="str">
        <f t="shared" si="46"/>
        <v/>
      </c>
      <c r="R169" s="34" t="str">
        <f t="shared" si="47"/>
        <v/>
      </c>
      <c r="S169" s="19" t="str">
        <f t="shared" si="48"/>
        <v/>
      </c>
      <c r="T169" s="19"/>
      <c r="U169" s="19" t="str">
        <f t="shared" si="55"/>
        <v/>
      </c>
      <c r="V169" s="19" t="str">
        <f t="shared" si="49"/>
        <v/>
      </c>
      <c r="W169" s="19" t="str">
        <f t="shared" si="50"/>
        <v/>
      </c>
      <c r="X169" s="19" t="str">
        <f t="shared" si="51"/>
        <v/>
      </c>
      <c r="Y169" s="19" t="str">
        <f t="shared" si="56"/>
        <v/>
      </c>
      <c r="Z169" s="27" t="str">
        <f t="shared" si="52"/>
        <v/>
      </c>
      <c r="AA169" s="32"/>
      <c r="AB169" s="36"/>
      <c r="AC169" s="35" t="str">
        <f t="shared" si="42"/>
        <v/>
      </c>
      <c r="AD169" s="35" t="str">
        <f>IF(AA169="","",SUMIFS(商品管理表!$N$8:$N$10000,商品管理表!$C$8:$C$10000,仕入れ管理表!$D169,商品管理表!$Y$8:$Y$10000,"済"))</f>
        <v/>
      </c>
      <c r="AE169" s="35" t="str">
        <f t="shared" si="57"/>
        <v/>
      </c>
      <c r="AF169" s="18"/>
      <c r="AG169" s="18"/>
      <c r="AH169" s="18"/>
      <c r="AI169" s="156" t="str">
        <f t="shared" si="53"/>
        <v/>
      </c>
      <c r="AJ169" s="127"/>
      <c r="AK169" s="128" t="str">
        <f t="shared" si="54"/>
        <v/>
      </c>
      <c r="AL169" s="128"/>
    </row>
    <row r="170" spans="3:38" x14ac:dyDescent="0.2">
      <c r="C170" s="150">
        <v>162</v>
      </c>
      <c r="D170" s="151"/>
      <c r="E170" s="21"/>
      <c r="F170" s="24"/>
      <c r="G170" s="3"/>
      <c r="H170" s="3"/>
      <c r="I170" s="26"/>
      <c r="J170" s="26"/>
      <c r="K170" s="33"/>
      <c r="L170" s="34"/>
      <c r="M170" s="34" t="str">
        <f t="shared" si="45"/>
        <v/>
      </c>
      <c r="N170" s="34" t="str">
        <f t="shared" si="43"/>
        <v/>
      </c>
      <c r="O170" s="34"/>
      <c r="P170" s="34" t="str">
        <f t="shared" si="44"/>
        <v/>
      </c>
      <c r="Q170" s="34" t="str">
        <f t="shared" si="46"/>
        <v/>
      </c>
      <c r="R170" s="34" t="str">
        <f t="shared" si="47"/>
        <v/>
      </c>
      <c r="S170" s="19" t="str">
        <f t="shared" si="48"/>
        <v/>
      </c>
      <c r="T170" s="19"/>
      <c r="U170" s="19" t="str">
        <f t="shared" si="55"/>
        <v/>
      </c>
      <c r="V170" s="19" t="str">
        <f t="shared" si="49"/>
        <v/>
      </c>
      <c r="W170" s="19" t="str">
        <f t="shared" si="50"/>
        <v/>
      </c>
      <c r="X170" s="19" t="str">
        <f t="shared" si="51"/>
        <v/>
      </c>
      <c r="Y170" s="19" t="str">
        <f t="shared" si="56"/>
        <v/>
      </c>
      <c r="Z170" s="27" t="str">
        <f t="shared" si="52"/>
        <v/>
      </c>
      <c r="AA170" s="32"/>
      <c r="AB170" s="36"/>
      <c r="AC170" s="35" t="str">
        <f t="shared" si="42"/>
        <v/>
      </c>
      <c r="AD170" s="35" t="str">
        <f>IF(AA170="","",SUMIFS(商品管理表!$N$8:$N$10000,商品管理表!$C$8:$C$10000,仕入れ管理表!$D170,商品管理表!$Y$8:$Y$10000,"済"))</f>
        <v/>
      </c>
      <c r="AE170" s="35" t="str">
        <f t="shared" si="57"/>
        <v/>
      </c>
      <c r="AF170" s="18"/>
      <c r="AG170" s="18"/>
      <c r="AH170" s="18"/>
      <c r="AI170" s="156" t="str">
        <f t="shared" si="53"/>
        <v/>
      </c>
      <c r="AJ170" s="127"/>
      <c r="AK170" s="128" t="str">
        <f t="shared" si="54"/>
        <v/>
      </c>
      <c r="AL170" s="128"/>
    </row>
    <row r="171" spans="3:38" x14ac:dyDescent="0.2">
      <c r="C171" s="150">
        <v>163</v>
      </c>
      <c r="D171" s="151"/>
      <c r="E171" s="21"/>
      <c r="F171" s="24"/>
      <c r="G171" s="3"/>
      <c r="H171" s="3"/>
      <c r="I171" s="26"/>
      <c r="J171" s="26"/>
      <c r="K171" s="33"/>
      <c r="L171" s="34"/>
      <c r="M171" s="34" t="str">
        <f t="shared" si="45"/>
        <v/>
      </c>
      <c r="N171" s="34" t="str">
        <f t="shared" si="43"/>
        <v/>
      </c>
      <c r="O171" s="34"/>
      <c r="P171" s="34" t="str">
        <f t="shared" si="44"/>
        <v/>
      </c>
      <c r="Q171" s="34" t="str">
        <f t="shared" si="46"/>
        <v/>
      </c>
      <c r="R171" s="34" t="str">
        <f t="shared" si="47"/>
        <v/>
      </c>
      <c r="S171" s="19" t="str">
        <f t="shared" si="48"/>
        <v/>
      </c>
      <c r="T171" s="19"/>
      <c r="U171" s="19" t="str">
        <f t="shared" si="55"/>
        <v/>
      </c>
      <c r="V171" s="19" t="str">
        <f t="shared" si="49"/>
        <v/>
      </c>
      <c r="W171" s="19" t="str">
        <f t="shared" si="50"/>
        <v/>
      </c>
      <c r="X171" s="19" t="str">
        <f t="shared" si="51"/>
        <v/>
      </c>
      <c r="Y171" s="19" t="str">
        <f t="shared" si="56"/>
        <v/>
      </c>
      <c r="Z171" s="27" t="str">
        <f t="shared" si="52"/>
        <v/>
      </c>
      <c r="AA171" s="32"/>
      <c r="AB171" s="36"/>
      <c r="AC171" s="35" t="str">
        <f t="shared" si="42"/>
        <v/>
      </c>
      <c r="AD171" s="35" t="str">
        <f>IF(AA171="","",SUMIFS(商品管理表!$N$8:$N$10000,商品管理表!$C$8:$C$10000,仕入れ管理表!$D171,商品管理表!$Y$8:$Y$10000,"済"))</f>
        <v/>
      </c>
      <c r="AE171" s="35" t="str">
        <f t="shared" si="57"/>
        <v/>
      </c>
      <c r="AF171" s="18"/>
      <c r="AG171" s="18"/>
      <c r="AH171" s="18"/>
      <c r="AI171" s="156" t="str">
        <f t="shared" si="53"/>
        <v/>
      </c>
      <c r="AJ171" s="127"/>
      <c r="AK171" s="128" t="str">
        <f t="shared" si="54"/>
        <v/>
      </c>
      <c r="AL171" s="128"/>
    </row>
    <row r="172" spans="3:38" x14ac:dyDescent="0.2">
      <c r="C172" s="150">
        <v>164</v>
      </c>
      <c r="D172" s="151"/>
      <c r="E172" s="21"/>
      <c r="F172" s="24"/>
      <c r="G172" s="3"/>
      <c r="H172" s="3"/>
      <c r="I172" s="26"/>
      <c r="J172" s="26"/>
      <c r="K172" s="33"/>
      <c r="L172" s="34"/>
      <c r="M172" s="34" t="str">
        <f t="shared" si="45"/>
        <v/>
      </c>
      <c r="N172" s="34" t="str">
        <f t="shared" si="43"/>
        <v/>
      </c>
      <c r="O172" s="34"/>
      <c r="P172" s="34" t="str">
        <f t="shared" si="44"/>
        <v/>
      </c>
      <c r="Q172" s="34" t="str">
        <f t="shared" si="46"/>
        <v/>
      </c>
      <c r="R172" s="34" t="str">
        <f t="shared" si="47"/>
        <v/>
      </c>
      <c r="S172" s="19" t="str">
        <f t="shared" si="48"/>
        <v/>
      </c>
      <c r="T172" s="19"/>
      <c r="U172" s="19" t="str">
        <f t="shared" si="55"/>
        <v/>
      </c>
      <c r="V172" s="19" t="str">
        <f t="shared" si="49"/>
        <v/>
      </c>
      <c r="W172" s="19" t="str">
        <f t="shared" si="50"/>
        <v/>
      </c>
      <c r="X172" s="19" t="str">
        <f t="shared" si="51"/>
        <v/>
      </c>
      <c r="Y172" s="19" t="str">
        <f t="shared" si="56"/>
        <v/>
      </c>
      <c r="Z172" s="27" t="str">
        <f t="shared" si="52"/>
        <v/>
      </c>
      <c r="AA172" s="32"/>
      <c r="AB172" s="36"/>
      <c r="AC172" s="35" t="str">
        <f t="shared" si="42"/>
        <v/>
      </c>
      <c r="AD172" s="35" t="str">
        <f>IF(AA172="","",SUMIFS(商品管理表!$N$8:$N$10000,商品管理表!$C$8:$C$10000,仕入れ管理表!$D172,商品管理表!$Y$8:$Y$10000,"済"))</f>
        <v/>
      </c>
      <c r="AE172" s="35" t="str">
        <f t="shared" si="57"/>
        <v/>
      </c>
      <c r="AF172" s="18"/>
      <c r="AG172" s="18"/>
      <c r="AH172" s="18"/>
      <c r="AI172" s="156" t="str">
        <f t="shared" si="53"/>
        <v/>
      </c>
      <c r="AJ172" s="127"/>
      <c r="AK172" s="128" t="str">
        <f t="shared" si="54"/>
        <v/>
      </c>
      <c r="AL172" s="128"/>
    </row>
    <row r="173" spans="3:38" x14ac:dyDescent="0.2">
      <c r="C173" s="150">
        <v>165</v>
      </c>
      <c r="D173" s="151"/>
      <c r="E173" s="21"/>
      <c r="F173" s="24"/>
      <c r="G173" s="3"/>
      <c r="H173" s="3"/>
      <c r="I173" s="26"/>
      <c r="J173" s="26"/>
      <c r="K173" s="33"/>
      <c r="L173" s="34"/>
      <c r="M173" s="34" t="str">
        <f t="shared" si="45"/>
        <v/>
      </c>
      <c r="N173" s="34" t="str">
        <f t="shared" si="43"/>
        <v/>
      </c>
      <c r="O173" s="34"/>
      <c r="P173" s="34" t="str">
        <f t="shared" si="44"/>
        <v/>
      </c>
      <c r="Q173" s="34" t="str">
        <f t="shared" si="46"/>
        <v/>
      </c>
      <c r="R173" s="34" t="str">
        <f t="shared" si="47"/>
        <v/>
      </c>
      <c r="S173" s="19" t="str">
        <f t="shared" si="48"/>
        <v/>
      </c>
      <c r="T173" s="19"/>
      <c r="U173" s="19" t="str">
        <f t="shared" si="55"/>
        <v/>
      </c>
      <c r="V173" s="19" t="str">
        <f t="shared" si="49"/>
        <v/>
      </c>
      <c r="W173" s="19" t="str">
        <f t="shared" si="50"/>
        <v/>
      </c>
      <c r="X173" s="19" t="str">
        <f t="shared" si="51"/>
        <v/>
      </c>
      <c r="Y173" s="19" t="str">
        <f t="shared" si="56"/>
        <v/>
      </c>
      <c r="Z173" s="27" t="str">
        <f t="shared" si="52"/>
        <v/>
      </c>
      <c r="AA173" s="32"/>
      <c r="AB173" s="36"/>
      <c r="AC173" s="35" t="str">
        <f t="shared" si="42"/>
        <v/>
      </c>
      <c r="AD173" s="35" t="str">
        <f>IF(AA173="","",SUMIFS(商品管理表!$N$8:$N$10000,商品管理表!$C$8:$C$10000,仕入れ管理表!$D173,商品管理表!$Y$8:$Y$10000,"済"))</f>
        <v/>
      </c>
      <c r="AE173" s="35" t="str">
        <f t="shared" si="57"/>
        <v/>
      </c>
      <c r="AF173" s="18"/>
      <c r="AG173" s="18"/>
      <c r="AH173" s="18"/>
      <c r="AI173" s="156" t="str">
        <f t="shared" si="53"/>
        <v/>
      </c>
      <c r="AJ173" s="127"/>
      <c r="AK173" s="128" t="str">
        <f t="shared" si="54"/>
        <v/>
      </c>
      <c r="AL173" s="128"/>
    </row>
    <row r="174" spans="3:38" x14ac:dyDescent="0.2">
      <c r="C174" s="150">
        <v>166</v>
      </c>
      <c r="D174" s="151"/>
      <c r="E174" s="21"/>
      <c r="F174" s="24"/>
      <c r="G174" s="3"/>
      <c r="H174" s="3"/>
      <c r="I174" s="26"/>
      <c r="J174" s="26"/>
      <c r="K174" s="33"/>
      <c r="L174" s="34"/>
      <c r="M174" s="34" t="str">
        <f t="shared" si="45"/>
        <v/>
      </c>
      <c r="N174" s="34" t="str">
        <f t="shared" si="43"/>
        <v/>
      </c>
      <c r="O174" s="34"/>
      <c r="P174" s="34" t="str">
        <f t="shared" si="44"/>
        <v/>
      </c>
      <c r="Q174" s="34" t="str">
        <f t="shared" si="46"/>
        <v/>
      </c>
      <c r="R174" s="34" t="str">
        <f t="shared" si="47"/>
        <v/>
      </c>
      <c r="S174" s="19" t="str">
        <f t="shared" si="48"/>
        <v/>
      </c>
      <c r="T174" s="19"/>
      <c r="U174" s="19" t="str">
        <f t="shared" si="55"/>
        <v/>
      </c>
      <c r="V174" s="19" t="str">
        <f t="shared" si="49"/>
        <v/>
      </c>
      <c r="W174" s="19" t="str">
        <f t="shared" si="50"/>
        <v/>
      </c>
      <c r="X174" s="19" t="str">
        <f t="shared" si="51"/>
        <v/>
      </c>
      <c r="Y174" s="19" t="str">
        <f t="shared" si="56"/>
        <v/>
      </c>
      <c r="Z174" s="27" t="str">
        <f t="shared" si="52"/>
        <v/>
      </c>
      <c r="AA174" s="32"/>
      <c r="AB174" s="36"/>
      <c r="AC174" s="35" t="str">
        <f t="shared" si="42"/>
        <v/>
      </c>
      <c r="AD174" s="35" t="str">
        <f>IF(AA174="","",SUMIFS(商品管理表!$N$8:$N$10000,商品管理表!$C$8:$C$10000,仕入れ管理表!$D174,商品管理表!$Y$8:$Y$10000,"済"))</f>
        <v/>
      </c>
      <c r="AE174" s="35" t="str">
        <f t="shared" si="57"/>
        <v/>
      </c>
      <c r="AF174" s="18"/>
      <c r="AG174" s="18"/>
      <c r="AH174" s="18"/>
      <c r="AI174" s="156" t="str">
        <f t="shared" si="53"/>
        <v/>
      </c>
      <c r="AJ174" s="127"/>
      <c r="AK174" s="128" t="str">
        <f t="shared" si="54"/>
        <v/>
      </c>
      <c r="AL174" s="128"/>
    </row>
    <row r="175" spans="3:38" x14ac:dyDescent="0.2">
      <c r="C175" s="150">
        <v>167</v>
      </c>
      <c r="D175" s="151"/>
      <c r="E175" s="21"/>
      <c r="F175" s="24"/>
      <c r="G175" s="3"/>
      <c r="H175" s="3"/>
      <c r="I175" s="26"/>
      <c r="J175" s="26"/>
      <c r="K175" s="33"/>
      <c r="L175" s="34"/>
      <c r="M175" s="34" t="str">
        <f t="shared" si="45"/>
        <v/>
      </c>
      <c r="N175" s="34" t="str">
        <f t="shared" si="43"/>
        <v/>
      </c>
      <c r="O175" s="34"/>
      <c r="P175" s="34" t="str">
        <f t="shared" si="44"/>
        <v/>
      </c>
      <c r="Q175" s="34" t="str">
        <f t="shared" si="46"/>
        <v/>
      </c>
      <c r="R175" s="34" t="str">
        <f t="shared" si="47"/>
        <v/>
      </c>
      <c r="S175" s="19" t="str">
        <f t="shared" si="48"/>
        <v/>
      </c>
      <c r="T175" s="19"/>
      <c r="U175" s="19" t="str">
        <f t="shared" si="55"/>
        <v/>
      </c>
      <c r="V175" s="19" t="str">
        <f t="shared" si="49"/>
        <v/>
      </c>
      <c r="W175" s="19" t="str">
        <f t="shared" si="50"/>
        <v/>
      </c>
      <c r="X175" s="19" t="str">
        <f t="shared" si="51"/>
        <v/>
      </c>
      <c r="Y175" s="19" t="str">
        <f t="shared" si="56"/>
        <v/>
      </c>
      <c r="Z175" s="27" t="str">
        <f t="shared" si="52"/>
        <v/>
      </c>
      <c r="AA175" s="32"/>
      <c r="AB175" s="36"/>
      <c r="AC175" s="35" t="str">
        <f t="shared" si="42"/>
        <v/>
      </c>
      <c r="AD175" s="35" t="str">
        <f>IF(AA175="","",SUMIFS(商品管理表!$N$8:$N$10000,商品管理表!$C$8:$C$10000,仕入れ管理表!$D175,商品管理表!$Y$8:$Y$10000,"済"))</f>
        <v/>
      </c>
      <c r="AE175" s="35" t="str">
        <f t="shared" si="57"/>
        <v/>
      </c>
      <c r="AF175" s="18"/>
      <c r="AG175" s="18"/>
      <c r="AH175" s="18"/>
      <c r="AI175" s="156" t="str">
        <f t="shared" si="53"/>
        <v/>
      </c>
      <c r="AJ175" s="127"/>
      <c r="AK175" s="128" t="str">
        <f t="shared" si="54"/>
        <v/>
      </c>
      <c r="AL175" s="128"/>
    </row>
    <row r="176" spans="3:38" x14ac:dyDescent="0.2">
      <c r="C176" s="150">
        <v>168</v>
      </c>
      <c r="D176" s="151"/>
      <c r="E176" s="21"/>
      <c r="F176" s="24"/>
      <c r="G176" s="3"/>
      <c r="H176" s="3"/>
      <c r="I176" s="26"/>
      <c r="J176" s="26"/>
      <c r="K176" s="33"/>
      <c r="L176" s="34"/>
      <c r="M176" s="34" t="str">
        <f t="shared" si="45"/>
        <v/>
      </c>
      <c r="N176" s="34" t="str">
        <f t="shared" si="43"/>
        <v/>
      </c>
      <c r="O176" s="34"/>
      <c r="P176" s="34" t="str">
        <f t="shared" si="44"/>
        <v/>
      </c>
      <c r="Q176" s="34" t="str">
        <f t="shared" si="46"/>
        <v/>
      </c>
      <c r="R176" s="34" t="str">
        <f t="shared" si="47"/>
        <v/>
      </c>
      <c r="S176" s="19" t="str">
        <f t="shared" si="48"/>
        <v/>
      </c>
      <c r="T176" s="19"/>
      <c r="U176" s="19" t="str">
        <f t="shared" si="55"/>
        <v/>
      </c>
      <c r="V176" s="19" t="str">
        <f t="shared" si="49"/>
        <v/>
      </c>
      <c r="W176" s="19" t="str">
        <f t="shared" si="50"/>
        <v/>
      </c>
      <c r="X176" s="19" t="str">
        <f t="shared" si="51"/>
        <v/>
      </c>
      <c r="Y176" s="19" t="str">
        <f t="shared" si="56"/>
        <v/>
      </c>
      <c r="Z176" s="27" t="str">
        <f t="shared" si="52"/>
        <v/>
      </c>
      <c r="AA176" s="32"/>
      <c r="AB176" s="36"/>
      <c r="AC176" s="35" t="str">
        <f t="shared" si="42"/>
        <v/>
      </c>
      <c r="AD176" s="35" t="str">
        <f>IF(AA176="","",SUMIFS(商品管理表!$N$8:$N$10000,商品管理表!$C$8:$C$10000,仕入れ管理表!$D176,商品管理表!$Y$8:$Y$10000,"済"))</f>
        <v/>
      </c>
      <c r="AE176" s="35" t="str">
        <f t="shared" si="57"/>
        <v/>
      </c>
      <c r="AF176" s="18"/>
      <c r="AG176" s="18"/>
      <c r="AH176" s="18"/>
      <c r="AI176" s="156" t="str">
        <f t="shared" si="53"/>
        <v/>
      </c>
      <c r="AJ176" s="127"/>
      <c r="AK176" s="128" t="str">
        <f t="shared" si="54"/>
        <v/>
      </c>
      <c r="AL176" s="128"/>
    </row>
    <row r="177" spans="3:38" x14ac:dyDescent="0.2">
      <c r="C177" s="150">
        <v>169</v>
      </c>
      <c r="D177" s="151"/>
      <c r="E177" s="21"/>
      <c r="F177" s="24"/>
      <c r="G177" s="3"/>
      <c r="H177" s="3"/>
      <c r="I177" s="26"/>
      <c r="J177" s="26"/>
      <c r="K177" s="33"/>
      <c r="L177" s="34"/>
      <c r="M177" s="34" t="str">
        <f t="shared" si="45"/>
        <v/>
      </c>
      <c r="N177" s="34" t="str">
        <f t="shared" si="43"/>
        <v/>
      </c>
      <c r="O177" s="34"/>
      <c r="P177" s="34" t="str">
        <f t="shared" si="44"/>
        <v/>
      </c>
      <c r="Q177" s="34" t="str">
        <f t="shared" si="46"/>
        <v/>
      </c>
      <c r="R177" s="34" t="str">
        <f t="shared" si="47"/>
        <v/>
      </c>
      <c r="S177" s="19" t="str">
        <f t="shared" si="48"/>
        <v/>
      </c>
      <c r="T177" s="19"/>
      <c r="U177" s="19" t="str">
        <f t="shared" si="55"/>
        <v/>
      </c>
      <c r="V177" s="19" t="str">
        <f t="shared" si="49"/>
        <v/>
      </c>
      <c r="W177" s="19" t="str">
        <f t="shared" si="50"/>
        <v/>
      </c>
      <c r="X177" s="19" t="str">
        <f t="shared" si="51"/>
        <v/>
      </c>
      <c r="Y177" s="19" t="str">
        <f t="shared" si="56"/>
        <v/>
      </c>
      <c r="Z177" s="27" t="str">
        <f t="shared" si="52"/>
        <v/>
      </c>
      <c r="AA177" s="32"/>
      <c r="AB177" s="36"/>
      <c r="AC177" s="35" t="str">
        <f t="shared" si="42"/>
        <v/>
      </c>
      <c r="AD177" s="35" t="str">
        <f>IF(AA177="","",SUMIFS(商品管理表!$N$8:$N$10000,商品管理表!$C$8:$C$10000,仕入れ管理表!$D177,商品管理表!$Y$8:$Y$10000,"済"))</f>
        <v/>
      </c>
      <c r="AE177" s="35" t="str">
        <f t="shared" si="57"/>
        <v/>
      </c>
      <c r="AF177" s="18"/>
      <c r="AG177" s="18"/>
      <c r="AH177" s="18"/>
      <c r="AI177" s="156" t="str">
        <f t="shared" si="53"/>
        <v/>
      </c>
      <c r="AJ177" s="127"/>
      <c r="AK177" s="128" t="str">
        <f t="shared" si="54"/>
        <v/>
      </c>
      <c r="AL177" s="128"/>
    </row>
    <row r="178" spans="3:38" x14ac:dyDescent="0.2">
      <c r="C178" s="150">
        <v>170</v>
      </c>
      <c r="D178" s="151"/>
      <c r="E178" s="21"/>
      <c r="F178" s="24"/>
      <c r="G178" s="3"/>
      <c r="H178" s="3"/>
      <c r="I178" s="26"/>
      <c r="J178" s="26"/>
      <c r="K178" s="33"/>
      <c r="L178" s="34"/>
      <c r="M178" s="34" t="str">
        <f t="shared" si="45"/>
        <v/>
      </c>
      <c r="N178" s="34" t="str">
        <f t="shared" si="43"/>
        <v/>
      </c>
      <c r="O178" s="34"/>
      <c r="P178" s="34" t="str">
        <f t="shared" si="44"/>
        <v/>
      </c>
      <c r="Q178" s="34" t="str">
        <f t="shared" si="46"/>
        <v/>
      </c>
      <c r="R178" s="34" t="str">
        <f t="shared" si="47"/>
        <v/>
      </c>
      <c r="S178" s="19" t="str">
        <f t="shared" si="48"/>
        <v/>
      </c>
      <c r="T178" s="19"/>
      <c r="U178" s="19" t="str">
        <f t="shared" si="55"/>
        <v/>
      </c>
      <c r="V178" s="19" t="str">
        <f t="shared" si="49"/>
        <v/>
      </c>
      <c r="W178" s="19" t="str">
        <f t="shared" si="50"/>
        <v/>
      </c>
      <c r="X178" s="19" t="str">
        <f t="shared" si="51"/>
        <v/>
      </c>
      <c r="Y178" s="19" t="str">
        <f t="shared" si="56"/>
        <v/>
      </c>
      <c r="Z178" s="27" t="str">
        <f t="shared" si="52"/>
        <v/>
      </c>
      <c r="AA178" s="32"/>
      <c r="AB178" s="36"/>
      <c r="AC178" s="35" t="str">
        <f t="shared" si="42"/>
        <v/>
      </c>
      <c r="AD178" s="35" t="str">
        <f>IF(AA178="","",SUMIFS(商品管理表!$N$8:$N$10000,商品管理表!$C$8:$C$10000,仕入れ管理表!$D178,商品管理表!$Y$8:$Y$10000,"済"))</f>
        <v/>
      </c>
      <c r="AE178" s="35" t="str">
        <f t="shared" si="57"/>
        <v/>
      </c>
      <c r="AF178" s="18"/>
      <c r="AG178" s="18"/>
      <c r="AH178" s="18"/>
      <c r="AI178" s="156" t="str">
        <f t="shared" si="53"/>
        <v/>
      </c>
      <c r="AJ178" s="127"/>
      <c r="AK178" s="128" t="str">
        <f t="shared" si="54"/>
        <v/>
      </c>
      <c r="AL178" s="128"/>
    </row>
    <row r="179" spans="3:38" x14ac:dyDescent="0.2">
      <c r="C179" s="150">
        <v>171</v>
      </c>
      <c r="D179" s="151"/>
      <c r="E179" s="21"/>
      <c r="F179" s="24"/>
      <c r="G179" s="3"/>
      <c r="H179" s="3"/>
      <c r="I179" s="26"/>
      <c r="J179" s="26"/>
      <c r="K179" s="33"/>
      <c r="L179" s="34"/>
      <c r="M179" s="34" t="str">
        <f t="shared" si="45"/>
        <v/>
      </c>
      <c r="N179" s="34" t="str">
        <f t="shared" si="43"/>
        <v/>
      </c>
      <c r="O179" s="34"/>
      <c r="P179" s="34" t="str">
        <f t="shared" si="44"/>
        <v/>
      </c>
      <c r="Q179" s="34" t="str">
        <f t="shared" si="46"/>
        <v/>
      </c>
      <c r="R179" s="34" t="str">
        <f t="shared" si="47"/>
        <v/>
      </c>
      <c r="S179" s="19" t="str">
        <f t="shared" si="48"/>
        <v/>
      </c>
      <c r="T179" s="19"/>
      <c r="U179" s="19" t="str">
        <f t="shared" si="55"/>
        <v/>
      </c>
      <c r="V179" s="19" t="str">
        <f t="shared" si="49"/>
        <v/>
      </c>
      <c r="W179" s="19" t="str">
        <f t="shared" si="50"/>
        <v/>
      </c>
      <c r="X179" s="19" t="str">
        <f t="shared" si="51"/>
        <v/>
      </c>
      <c r="Y179" s="19" t="str">
        <f t="shared" si="56"/>
        <v/>
      </c>
      <c r="Z179" s="27" t="str">
        <f t="shared" si="52"/>
        <v/>
      </c>
      <c r="AA179" s="32"/>
      <c r="AB179" s="36"/>
      <c r="AC179" s="35" t="str">
        <f t="shared" si="42"/>
        <v/>
      </c>
      <c r="AD179" s="35" t="str">
        <f>IF(AA179="","",SUMIFS(商品管理表!$N$8:$N$10000,商品管理表!$C$8:$C$10000,仕入れ管理表!$D179,商品管理表!$Y$8:$Y$10000,"済"))</f>
        <v/>
      </c>
      <c r="AE179" s="35" t="str">
        <f t="shared" si="57"/>
        <v/>
      </c>
      <c r="AF179" s="18"/>
      <c r="AG179" s="18"/>
      <c r="AH179" s="18"/>
      <c r="AI179" s="156" t="str">
        <f t="shared" si="53"/>
        <v/>
      </c>
      <c r="AJ179" s="127"/>
      <c r="AK179" s="128" t="str">
        <f t="shared" si="54"/>
        <v/>
      </c>
      <c r="AL179" s="128"/>
    </row>
    <row r="180" spans="3:38" x14ac:dyDescent="0.2">
      <c r="C180" s="150">
        <v>172</v>
      </c>
      <c r="D180" s="151"/>
      <c r="E180" s="21"/>
      <c r="F180" s="24"/>
      <c r="G180" s="3"/>
      <c r="H180" s="3"/>
      <c r="I180" s="26"/>
      <c r="J180" s="26"/>
      <c r="K180" s="33"/>
      <c r="L180" s="34"/>
      <c r="M180" s="34" t="str">
        <f t="shared" si="45"/>
        <v/>
      </c>
      <c r="N180" s="34" t="str">
        <f t="shared" si="43"/>
        <v/>
      </c>
      <c r="O180" s="34"/>
      <c r="P180" s="34" t="str">
        <f t="shared" si="44"/>
        <v/>
      </c>
      <c r="Q180" s="34" t="str">
        <f t="shared" si="46"/>
        <v/>
      </c>
      <c r="R180" s="34" t="str">
        <f t="shared" si="47"/>
        <v/>
      </c>
      <c r="S180" s="19" t="str">
        <f t="shared" si="48"/>
        <v/>
      </c>
      <c r="T180" s="19"/>
      <c r="U180" s="19" t="str">
        <f t="shared" si="55"/>
        <v/>
      </c>
      <c r="V180" s="19" t="str">
        <f t="shared" si="49"/>
        <v/>
      </c>
      <c r="W180" s="19" t="str">
        <f t="shared" si="50"/>
        <v/>
      </c>
      <c r="X180" s="19" t="str">
        <f t="shared" si="51"/>
        <v/>
      </c>
      <c r="Y180" s="19" t="str">
        <f t="shared" si="56"/>
        <v/>
      </c>
      <c r="Z180" s="27" t="str">
        <f t="shared" si="52"/>
        <v/>
      </c>
      <c r="AA180" s="32"/>
      <c r="AB180" s="36"/>
      <c r="AC180" s="35" t="str">
        <f t="shared" si="42"/>
        <v/>
      </c>
      <c r="AD180" s="35" t="str">
        <f>IF(AA180="","",SUMIFS(商品管理表!$N$8:$N$10000,商品管理表!$C$8:$C$10000,仕入れ管理表!$D180,商品管理表!$Y$8:$Y$10000,"済"))</f>
        <v/>
      </c>
      <c r="AE180" s="35" t="str">
        <f t="shared" si="57"/>
        <v/>
      </c>
      <c r="AF180" s="18"/>
      <c r="AG180" s="18"/>
      <c r="AH180" s="18"/>
      <c r="AI180" s="156" t="str">
        <f t="shared" si="53"/>
        <v/>
      </c>
      <c r="AJ180" s="127"/>
      <c r="AK180" s="128" t="str">
        <f t="shared" si="54"/>
        <v/>
      </c>
      <c r="AL180" s="128"/>
    </row>
    <row r="181" spans="3:38" x14ac:dyDescent="0.2">
      <c r="C181" s="150">
        <v>173</v>
      </c>
      <c r="D181" s="151"/>
      <c r="E181" s="21"/>
      <c r="F181" s="24"/>
      <c r="G181" s="3"/>
      <c r="H181" s="3"/>
      <c r="I181" s="26"/>
      <c r="J181" s="26"/>
      <c r="K181" s="33"/>
      <c r="L181" s="34"/>
      <c r="M181" s="34" t="str">
        <f t="shared" si="45"/>
        <v/>
      </c>
      <c r="N181" s="34" t="str">
        <f t="shared" si="43"/>
        <v/>
      </c>
      <c r="O181" s="34"/>
      <c r="P181" s="34" t="str">
        <f t="shared" si="44"/>
        <v/>
      </c>
      <c r="Q181" s="34" t="str">
        <f t="shared" si="46"/>
        <v/>
      </c>
      <c r="R181" s="34" t="str">
        <f t="shared" si="47"/>
        <v/>
      </c>
      <c r="S181" s="19" t="str">
        <f t="shared" si="48"/>
        <v/>
      </c>
      <c r="T181" s="19"/>
      <c r="U181" s="19" t="str">
        <f t="shared" si="55"/>
        <v/>
      </c>
      <c r="V181" s="19" t="str">
        <f t="shared" si="49"/>
        <v/>
      </c>
      <c r="W181" s="19" t="str">
        <f t="shared" si="50"/>
        <v/>
      </c>
      <c r="X181" s="19" t="str">
        <f t="shared" si="51"/>
        <v/>
      </c>
      <c r="Y181" s="19" t="str">
        <f t="shared" si="56"/>
        <v/>
      </c>
      <c r="Z181" s="27" t="str">
        <f t="shared" si="52"/>
        <v/>
      </c>
      <c r="AA181" s="32"/>
      <c r="AB181" s="36"/>
      <c r="AC181" s="35" t="str">
        <f t="shared" si="42"/>
        <v/>
      </c>
      <c r="AD181" s="35" t="str">
        <f>IF(AA181="","",SUMIFS(商品管理表!$N$8:$N$10000,商品管理表!$C$8:$C$10000,仕入れ管理表!$D181,商品管理表!$Y$8:$Y$10000,"済"))</f>
        <v/>
      </c>
      <c r="AE181" s="35" t="str">
        <f t="shared" si="57"/>
        <v/>
      </c>
      <c r="AF181" s="18"/>
      <c r="AG181" s="18"/>
      <c r="AH181" s="18"/>
      <c r="AI181" s="156" t="str">
        <f t="shared" si="53"/>
        <v/>
      </c>
      <c r="AJ181" s="127"/>
      <c r="AK181" s="128" t="str">
        <f t="shared" si="54"/>
        <v/>
      </c>
      <c r="AL181" s="128"/>
    </row>
    <row r="182" spans="3:38" x14ac:dyDescent="0.2">
      <c r="C182" s="150">
        <v>174</v>
      </c>
      <c r="D182" s="151"/>
      <c r="E182" s="21"/>
      <c r="F182" s="24"/>
      <c r="G182" s="3"/>
      <c r="H182" s="3"/>
      <c r="I182" s="26"/>
      <c r="J182" s="26"/>
      <c r="K182" s="33"/>
      <c r="L182" s="34"/>
      <c r="M182" s="34" t="str">
        <f t="shared" si="45"/>
        <v/>
      </c>
      <c r="N182" s="34" t="str">
        <f t="shared" si="43"/>
        <v/>
      </c>
      <c r="O182" s="34"/>
      <c r="P182" s="34" t="str">
        <f t="shared" si="44"/>
        <v/>
      </c>
      <c r="Q182" s="34" t="str">
        <f t="shared" si="46"/>
        <v/>
      </c>
      <c r="R182" s="34" t="str">
        <f t="shared" si="47"/>
        <v/>
      </c>
      <c r="S182" s="19" t="str">
        <f t="shared" si="48"/>
        <v/>
      </c>
      <c r="T182" s="19"/>
      <c r="U182" s="19" t="str">
        <f t="shared" si="55"/>
        <v/>
      </c>
      <c r="V182" s="19" t="str">
        <f t="shared" si="49"/>
        <v/>
      </c>
      <c r="W182" s="19" t="str">
        <f t="shared" si="50"/>
        <v/>
      </c>
      <c r="X182" s="19" t="str">
        <f t="shared" si="51"/>
        <v/>
      </c>
      <c r="Y182" s="19" t="str">
        <f t="shared" si="56"/>
        <v/>
      </c>
      <c r="Z182" s="27" t="str">
        <f t="shared" si="52"/>
        <v/>
      </c>
      <c r="AA182" s="32"/>
      <c r="AB182" s="36"/>
      <c r="AC182" s="35" t="str">
        <f t="shared" si="42"/>
        <v/>
      </c>
      <c r="AD182" s="35" t="str">
        <f>IF(AA182="","",SUMIFS(商品管理表!$N$8:$N$10000,商品管理表!$C$8:$C$10000,仕入れ管理表!$D182,商品管理表!$Y$8:$Y$10000,"済"))</f>
        <v/>
      </c>
      <c r="AE182" s="35" t="str">
        <f t="shared" si="57"/>
        <v/>
      </c>
      <c r="AF182" s="18"/>
      <c r="AG182" s="18"/>
      <c r="AH182" s="18"/>
      <c r="AI182" s="156" t="str">
        <f t="shared" si="53"/>
        <v/>
      </c>
      <c r="AJ182" s="127"/>
      <c r="AK182" s="128" t="str">
        <f t="shared" si="54"/>
        <v/>
      </c>
      <c r="AL182" s="128"/>
    </row>
    <row r="183" spans="3:38" x14ac:dyDescent="0.2">
      <c r="C183" s="150">
        <v>175</v>
      </c>
      <c r="D183" s="151"/>
      <c r="E183" s="21"/>
      <c r="F183" s="24"/>
      <c r="G183" s="3"/>
      <c r="H183" s="3"/>
      <c r="I183" s="26"/>
      <c r="J183" s="26"/>
      <c r="K183" s="33"/>
      <c r="L183" s="34"/>
      <c r="M183" s="34" t="str">
        <f t="shared" si="45"/>
        <v/>
      </c>
      <c r="N183" s="34" t="str">
        <f t="shared" si="43"/>
        <v/>
      </c>
      <c r="O183" s="34"/>
      <c r="P183" s="34" t="str">
        <f t="shared" si="44"/>
        <v/>
      </c>
      <c r="Q183" s="34" t="str">
        <f t="shared" si="46"/>
        <v/>
      </c>
      <c r="R183" s="34" t="str">
        <f t="shared" si="47"/>
        <v/>
      </c>
      <c r="S183" s="19" t="str">
        <f t="shared" si="48"/>
        <v/>
      </c>
      <c r="T183" s="19"/>
      <c r="U183" s="19" t="str">
        <f t="shared" si="55"/>
        <v/>
      </c>
      <c r="V183" s="19" t="str">
        <f t="shared" si="49"/>
        <v/>
      </c>
      <c r="W183" s="19" t="str">
        <f t="shared" si="50"/>
        <v/>
      </c>
      <c r="X183" s="19" t="str">
        <f t="shared" si="51"/>
        <v/>
      </c>
      <c r="Y183" s="19" t="str">
        <f t="shared" si="56"/>
        <v/>
      </c>
      <c r="Z183" s="27" t="str">
        <f t="shared" si="52"/>
        <v/>
      </c>
      <c r="AA183" s="32"/>
      <c r="AB183" s="36"/>
      <c r="AC183" s="35" t="str">
        <f t="shared" si="42"/>
        <v/>
      </c>
      <c r="AD183" s="35" t="str">
        <f>IF(AA183="","",SUMIFS(商品管理表!$N$8:$N$10000,商品管理表!$C$8:$C$10000,仕入れ管理表!$D183,商品管理表!$Y$8:$Y$10000,"済"))</f>
        <v/>
      </c>
      <c r="AE183" s="35" t="str">
        <f t="shared" si="57"/>
        <v/>
      </c>
      <c r="AF183" s="18"/>
      <c r="AG183" s="18"/>
      <c r="AH183" s="18"/>
      <c r="AI183" s="156" t="str">
        <f t="shared" si="53"/>
        <v/>
      </c>
      <c r="AJ183" s="127"/>
      <c r="AK183" s="128" t="str">
        <f t="shared" si="54"/>
        <v/>
      </c>
      <c r="AL183" s="128"/>
    </row>
    <row r="184" spans="3:38" x14ac:dyDescent="0.2">
      <c r="C184" s="150">
        <v>176</v>
      </c>
      <c r="D184" s="151"/>
      <c r="E184" s="21"/>
      <c r="F184" s="24"/>
      <c r="G184" s="3"/>
      <c r="H184" s="3"/>
      <c r="I184" s="26"/>
      <c r="J184" s="26"/>
      <c r="K184" s="33"/>
      <c r="L184" s="34"/>
      <c r="M184" s="34" t="str">
        <f t="shared" si="45"/>
        <v/>
      </c>
      <c r="N184" s="34" t="str">
        <f t="shared" si="43"/>
        <v/>
      </c>
      <c r="O184" s="34"/>
      <c r="P184" s="34" t="str">
        <f t="shared" si="44"/>
        <v/>
      </c>
      <c r="Q184" s="34" t="str">
        <f t="shared" si="46"/>
        <v/>
      </c>
      <c r="R184" s="34" t="str">
        <f t="shared" si="47"/>
        <v/>
      </c>
      <c r="S184" s="19" t="str">
        <f t="shared" si="48"/>
        <v/>
      </c>
      <c r="T184" s="19"/>
      <c r="U184" s="19" t="str">
        <f t="shared" si="55"/>
        <v/>
      </c>
      <c r="V184" s="19" t="str">
        <f t="shared" si="49"/>
        <v/>
      </c>
      <c r="W184" s="19" t="str">
        <f t="shared" si="50"/>
        <v/>
      </c>
      <c r="X184" s="19" t="str">
        <f t="shared" si="51"/>
        <v/>
      </c>
      <c r="Y184" s="19" t="str">
        <f t="shared" si="56"/>
        <v/>
      </c>
      <c r="Z184" s="27" t="str">
        <f t="shared" si="52"/>
        <v/>
      </c>
      <c r="AA184" s="32"/>
      <c r="AB184" s="36"/>
      <c r="AC184" s="35" t="str">
        <f t="shared" si="42"/>
        <v/>
      </c>
      <c r="AD184" s="35" t="str">
        <f>IF(AA184="","",SUMIFS(商品管理表!$N$8:$N$10000,商品管理表!$C$8:$C$10000,仕入れ管理表!$D184,商品管理表!$Y$8:$Y$10000,"済"))</f>
        <v/>
      </c>
      <c r="AE184" s="35" t="str">
        <f t="shared" si="57"/>
        <v/>
      </c>
      <c r="AF184" s="18"/>
      <c r="AG184" s="18"/>
      <c r="AH184" s="18"/>
      <c r="AI184" s="156" t="str">
        <f t="shared" si="53"/>
        <v/>
      </c>
      <c r="AJ184" s="127"/>
      <c r="AK184" s="128" t="str">
        <f t="shared" si="54"/>
        <v/>
      </c>
      <c r="AL184" s="128"/>
    </row>
    <row r="185" spans="3:38" x14ac:dyDescent="0.2">
      <c r="C185" s="150">
        <v>177</v>
      </c>
      <c r="D185" s="151"/>
      <c r="E185" s="21"/>
      <c r="F185" s="24"/>
      <c r="G185" s="3"/>
      <c r="H185" s="3"/>
      <c r="I185" s="26"/>
      <c r="J185" s="26"/>
      <c r="K185" s="33"/>
      <c r="L185" s="34"/>
      <c r="M185" s="34" t="str">
        <f t="shared" si="45"/>
        <v/>
      </c>
      <c r="N185" s="34" t="str">
        <f t="shared" si="43"/>
        <v/>
      </c>
      <c r="O185" s="34"/>
      <c r="P185" s="34" t="str">
        <f t="shared" si="44"/>
        <v/>
      </c>
      <c r="Q185" s="34" t="str">
        <f t="shared" si="46"/>
        <v/>
      </c>
      <c r="R185" s="34" t="str">
        <f t="shared" si="47"/>
        <v/>
      </c>
      <c r="S185" s="19" t="str">
        <f t="shared" si="48"/>
        <v/>
      </c>
      <c r="T185" s="19"/>
      <c r="U185" s="19" t="str">
        <f t="shared" si="55"/>
        <v/>
      </c>
      <c r="V185" s="19" t="str">
        <f t="shared" si="49"/>
        <v/>
      </c>
      <c r="W185" s="19" t="str">
        <f t="shared" si="50"/>
        <v/>
      </c>
      <c r="X185" s="19" t="str">
        <f t="shared" si="51"/>
        <v/>
      </c>
      <c r="Y185" s="19" t="str">
        <f t="shared" si="56"/>
        <v/>
      </c>
      <c r="Z185" s="27" t="str">
        <f t="shared" si="52"/>
        <v/>
      </c>
      <c r="AA185" s="32"/>
      <c r="AB185" s="36"/>
      <c r="AC185" s="35" t="str">
        <f t="shared" si="42"/>
        <v/>
      </c>
      <c r="AD185" s="35" t="str">
        <f>IF(AA185="","",SUMIFS(商品管理表!$N$8:$N$10000,商品管理表!$C$8:$C$10000,仕入れ管理表!$D185,商品管理表!$Y$8:$Y$10000,"済"))</f>
        <v/>
      </c>
      <c r="AE185" s="35" t="str">
        <f t="shared" si="57"/>
        <v/>
      </c>
      <c r="AF185" s="18"/>
      <c r="AG185" s="18"/>
      <c r="AH185" s="18"/>
      <c r="AI185" s="156" t="str">
        <f t="shared" si="53"/>
        <v/>
      </c>
      <c r="AJ185" s="127"/>
      <c r="AK185" s="128" t="str">
        <f t="shared" si="54"/>
        <v/>
      </c>
      <c r="AL185" s="128"/>
    </row>
    <row r="186" spans="3:38" x14ac:dyDescent="0.2">
      <c r="C186" s="150">
        <v>178</v>
      </c>
      <c r="D186" s="151"/>
      <c r="E186" s="21"/>
      <c r="F186" s="24"/>
      <c r="G186" s="3"/>
      <c r="H186" s="3"/>
      <c r="I186" s="26"/>
      <c r="J186" s="26"/>
      <c r="K186" s="33"/>
      <c r="L186" s="34"/>
      <c r="M186" s="34" t="str">
        <f t="shared" si="45"/>
        <v/>
      </c>
      <c r="N186" s="34" t="str">
        <f t="shared" si="43"/>
        <v/>
      </c>
      <c r="O186" s="34"/>
      <c r="P186" s="34" t="str">
        <f t="shared" si="44"/>
        <v/>
      </c>
      <c r="Q186" s="34" t="str">
        <f t="shared" si="46"/>
        <v/>
      </c>
      <c r="R186" s="34" t="str">
        <f t="shared" si="47"/>
        <v/>
      </c>
      <c r="S186" s="19" t="str">
        <f t="shared" si="48"/>
        <v/>
      </c>
      <c r="T186" s="19"/>
      <c r="U186" s="19" t="str">
        <f t="shared" si="55"/>
        <v/>
      </c>
      <c r="V186" s="19" t="str">
        <f t="shared" si="49"/>
        <v/>
      </c>
      <c r="W186" s="19" t="str">
        <f t="shared" si="50"/>
        <v/>
      </c>
      <c r="X186" s="19" t="str">
        <f t="shared" si="51"/>
        <v/>
      </c>
      <c r="Y186" s="19" t="str">
        <f t="shared" si="56"/>
        <v/>
      </c>
      <c r="Z186" s="27" t="str">
        <f t="shared" si="52"/>
        <v/>
      </c>
      <c r="AA186" s="32"/>
      <c r="AB186" s="36"/>
      <c r="AC186" s="35" t="str">
        <f t="shared" si="42"/>
        <v/>
      </c>
      <c r="AD186" s="35" t="str">
        <f>IF(AA186="","",SUMIFS(商品管理表!$N$8:$N$10000,商品管理表!$C$8:$C$10000,仕入れ管理表!$D186,商品管理表!$Y$8:$Y$10000,"済"))</f>
        <v/>
      </c>
      <c r="AE186" s="35" t="str">
        <f t="shared" si="57"/>
        <v/>
      </c>
      <c r="AF186" s="18"/>
      <c r="AG186" s="18"/>
      <c r="AH186" s="18"/>
      <c r="AI186" s="156" t="str">
        <f t="shared" si="53"/>
        <v/>
      </c>
      <c r="AJ186" s="127"/>
      <c r="AK186" s="128" t="str">
        <f t="shared" si="54"/>
        <v/>
      </c>
      <c r="AL186" s="128"/>
    </row>
    <row r="187" spans="3:38" x14ac:dyDescent="0.2">
      <c r="C187" s="150">
        <v>179</v>
      </c>
      <c r="D187" s="151"/>
      <c r="E187" s="21"/>
      <c r="F187" s="24"/>
      <c r="G187" s="3"/>
      <c r="H187" s="3"/>
      <c r="I187" s="26"/>
      <c r="J187" s="26"/>
      <c r="K187" s="33"/>
      <c r="L187" s="34"/>
      <c r="M187" s="34" t="str">
        <f t="shared" si="45"/>
        <v/>
      </c>
      <c r="N187" s="34" t="str">
        <f t="shared" si="43"/>
        <v/>
      </c>
      <c r="O187" s="34"/>
      <c r="P187" s="34" t="str">
        <f t="shared" si="44"/>
        <v/>
      </c>
      <c r="Q187" s="34" t="str">
        <f t="shared" si="46"/>
        <v/>
      </c>
      <c r="R187" s="34" t="str">
        <f t="shared" si="47"/>
        <v/>
      </c>
      <c r="S187" s="19" t="str">
        <f t="shared" si="48"/>
        <v/>
      </c>
      <c r="T187" s="19"/>
      <c r="U187" s="19" t="str">
        <f t="shared" si="55"/>
        <v/>
      </c>
      <c r="V187" s="19" t="str">
        <f t="shared" si="49"/>
        <v/>
      </c>
      <c r="W187" s="19" t="str">
        <f t="shared" si="50"/>
        <v/>
      </c>
      <c r="X187" s="19" t="str">
        <f t="shared" si="51"/>
        <v/>
      </c>
      <c r="Y187" s="19" t="str">
        <f t="shared" si="56"/>
        <v/>
      </c>
      <c r="Z187" s="27" t="str">
        <f t="shared" si="52"/>
        <v/>
      </c>
      <c r="AA187" s="32"/>
      <c r="AB187" s="36"/>
      <c r="AC187" s="35" t="str">
        <f t="shared" si="42"/>
        <v/>
      </c>
      <c r="AD187" s="35" t="str">
        <f>IF(AA187="","",SUMIFS(商品管理表!$N$8:$N$10000,商品管理表!$C$8:$C$10000,仕入れ管理表!$D187,商品管理表!$Y$8:$Y$10000,"済"))</f>
        <v/>
      </c>
      <c r="AE187" s="35" t="str">
        <f t="shared" si="57"/>
        <v/>
      </c>
      <c r="AF187" s="18"/>
      <c r="AG187" s="18"/>
      <c r="AH187" s="18"/>
      <c r="AI187" s="156" t="str">
        <f t="shared" si="53"/>
        <v/>
      </c>
      <c r="AJ187" s="127"/>
      <c r="AK187" s="128" t="str">
        <f t="shared" si="54"/>
        <v/>
      </c>
      <c r="AL187" s="128"/>
    </row>
    <row r="188" spans="3:38" x14ac:dyDescent="0.2">
      <c r="C188" s="150">
        <v>180</v>
      </c>
      <c r="D188" s="151"/>
      <c r="E188" s="21"/>
      <c r="F188" s="24"/>
      <c r="G188" s="3"/>
      <c r="H188" s="3"/>
      <c r="I188" s="26"/>
      <c r="J188" s="26"/>
      <c r="K188" s="33"/>
      <c r="L188" s="34"/>
      <c r="M188" s="34" t="str">
        <f t="shared" si="45"/>
        <v/>
      </c>
      <c r="N188" s="34" t="str">
        <f t="shared" si="43"/>
        <v/>
      </c>
      <c r="O188" s="34"/>
      <c r="P188" s="34" t="str">
        <f t="shared" si="44"/>
        <v/>
      </c>
      <c r="Q188" s="34" t="str">
        <f t="shared" si="46"/>
        <v/>
      </c>
      <c r="R188" s="34" t="str">
        <f t="shared" si="47"/>
        <v/>
      </c>
      <c r="S188" s="19" t="str">
        <f t="shared" si="48"/>
        <v/>
      </c>
      <c r="T188" s="19"/>
      <c r="U188" s="19" t="str">
        <f t="shared" si="55"/>
        <v/>
      </c>
      <c r="V188" s="19" t="str">
        <f t="shared" si="49"/>
        <v/>
      </c>
      <c r="W188" s="19" t="str">
        <f t="shared" si="50"/>
        <v/>
      </c>
      <c r="X188" s="19" t="str">
        <f t="shared" si="51"/>
        <v/>
      </c>
      <c r="Y188" s="19" t="str">
        <f t="shared" si="56"/>
        <v/>
      </c>
      <c r="Z188" s="27" t="str">
        <f t="shared" si="52"/>
        <v/>
      </c>
      <c r="AA188" s="32"/>
      <c r="AB188" s="36"/>
      <c r="AC188" s="35" t="str">
        <f t="shared" si="42"/>
        <v/>
      </c>
      <c r="AD188" s="35" t="str">
        <f>IF(AA188="","",SUMIFS(商品管理表!$N$8:$N$10000,商品管理表!$C$8:$C$10000,仕入れ管理表!$D188,商品管理表!$Y$8:$Y$10000,"済"))</f>
        <v/>
      </c>
      <c r="AE188" s="35" t="str">
        <f t="shared" si="57"/>
        <v/>
      </c>
      <c r="AF188" s="18"/>
      <c r="AG188" s="18"/>
      <c r="AH188" s="18"/>
      <c r="AI188" s="156" t="str">
        <f t="shared" si="53"/>
        <v/>
      </c>
      <c r="AJ188" s="127"/>
      <c r="AK188" s="128" t="str">
        <f t="shared" si="54"/>
        <v/>
      </c>
      <c r="AL188" s="128"/>
    </row>
    <row r="189" spans="3:38" x14ac:dyDescent="0.2">
      <c r="C189" s="150">
        <v>181</v>
      </c>
      <c r="D189" s="151"/>
      <c r="E189" s="21"/>
      <c r="F189" s="24"/>
      <c r="G189" s="3"/>
      <c r="H189" s="3"/>
      <c r="I189" s="26"/>
      <c r="J189" s="26"/>
      <c r="K189" s="33"/>
      <c r="L189" s="34"/>
      <c r="M189" s="34" t="str">
        <f t="shared" si="45"/>
        <v/>
      </c>
      <c r="N189" s="34" t="str">
        <f t="shared" si="43"/>
        <v/>
      </c>
      <c r="O189" s="34"/>
      <c r="P189" s="34" t="str">
        <f t="shared" si="44"/>
        <v/>
      </c>
      <c r="Q189" s="34" t="str">
        <f t="shared" si="46"/>
        <v/>
      </c>
      <c r="R189" s="34" t="str">
        <f t="shared" si="47"/>
        <v/>
      </c>
      <c r="S189" s="19" t="str">
        <f t="shared" si="48"/>
        <v/>
      </c>
      <c r="T189" s="19"/>
      <c r="U189" s="19" t="str">
        <f t="shared" si="55"/>
        <v/>
      </c>
      <c r="V189" s="19" t="str">
        <f t="shared" si="49"/>
        <v/>
      </c>
      <c r="W189" s="19" t="str">
        <f t="shared" si="50"/>
        <v/>
      </c>
      <c r="X189" s="19" t="str">
        <f t="shared" si="51"/>
        <v/>
      </c>
      <c r="Y189" s="19" t="str">
        <f t="shared" si="56"/>
        <v/>
      </c>
      <c r="Z189" s="27" t="str">
        <f t="shared" si="52"/>
        <v/>
      </c>
      <c r="AA189" s="32"/>
      <c r="AB189" s="36"/>
      <c r="AC189" s="35" t="str">
        <f t="shared" si="42"/>
        <v/>
      </c>
      <c r="AD189" s="35" t="str">
        <f>IF(AA189="","",SUMIFS(商品管理表!$N$8:$N$10000,商品管理表!$C$8:$C$10000,仕入れ管理表!$D189,商品管理表!$Y$8:$Y$10000,"済"))</f>
        <v/>
      </c>
      <c r="AE189" s="35" t="str">
        <f t="shared" si="57"/>
        <v/>
      </c>
      <c r="AF189" s="18"/>
      <c r="AG189" s="18"/>
      <c r="AH189" s="18"/>
      <c r="AI189" s="156" t="str">
        <f t="shared" si="53"/>
        <v/>
      </c>
      <c r="AJ189" s="127"/>
      <c r="AK189" s="128" t="str">
        <f t="shared" si="54"/>
        <v/>
      </c>
      <c r="AL189" s="128"/>
    </row>
    <row r="190" spans="3:38" x14ac:dyDescent="0.2">
      <c r="C190" s="150">
        <v>182</v>
      </c>
      <c r="D190" s="151"/>
      <c r="E190" s="21"/>
      <c r="F190" s="24"/>
      <c r="G190" s="3"/>
      <c r="H190" s="3"/>
      <c r="I190" s="26"/>
      <c r="J190" s="26"/>
      <c r="K190" s="33"/>
      <c r="L190" s="34"/>
      <c r="M190" s="34" t="str">
        <f t="shared" si="45"/>
        <v/>
      </c>
      <c r="N190" s="34" t="str">
        <f t="shared" si="43"/>
        <v/>
      </c>
      <c r="O190" s="34"/>
      <c r="P190" s="34" t="str">
        <f t="shared" si="44"/>
        <v/>
      </c>
      <c r="Q190" s="34" t="str">
        <f t="shared" si="46"/>
        <v/>
      </c>
      <c r="R190" s="34" t="str">
        <f t="shared" si="47"/>
        <v/>
      </c>
      <c r="S190" s="19" t="str">
        <f t="shared" si="48"/>
        <v/>
      </c>
      <c r="T190" s="19"/>
      <c r="U190" s="19" t="str">
        <f t="shared" si="55"/>
        <v/>
      </c>
      <c r="V190" s="19" t="str">
        <f t="shared" si="49"/>
        <v/>
      </c>
      <c r="W190" s="19" t="str">
        <f t="shared" si="50"/>
        <v/>
      </c>
      <c r="X190" s="19" t="str">
        <f t="shared" si="51"/>
        <v/>
      </c>
      <c r="Y190" s="19" t="str">
        <f t="shared" si="56"/>
        <v/>
      </c>
      <c r="Z190" s="27" t="str">
        <f t="shared" si="52"/>
        <v/>
      </c>
      <c r="AA190" s="32"/>
      <c r="AB190" s="36"/>
      <c r="AC190" s="35" t="str">
        <f t="shared" si="42"/>
        <v/>
      </c>
      <c r="AD190" s="35" t="str">
        <f>IF(AA190="","",SUMIFS(商品管理表!$N$8:$N$10000,商品管理表!$C$8:$C$10000,仕入れ管理表!$D190,商品管理表!$Y$8:$Y$10000,"済"))</f>
        <v/>
      </c>
      <c r="AE190" s="35" t="str">
        <f t="shared" si="57"/>
        <v/>
      </c>
      <c r="AF190" s="18"/>
      <c r="AG190" s="18"/>
      <c r="AH190" s="18"/>
      <c r="AI190" s="156" t="str">
        <f t="shared" si="53"/>
        <v/>
      </c>
      <c r="AJ190" s="127"/>
      <c r="AK190" s="128" t="str">
        <f t="shared" si="54"/>
        <v/>
      </c>
      <c r="AL190" s="128"/>
    </row>
    <row r="191" spans="3:38" x14ac:dyDescent="0.2">
      <c r="C191" s="150">
        <v>183</v>
      </c>
      <c r="D191" s="151"/>
      <c r="E191" s="21"/>
      <c r="F191" s="24"/>
      <c r="G191" s="3"/>
      <c r="H191" s="3"/>
      <c r="I191" s="26"/>
      <c r="J191" s="26"/>
      <c r="K191" s="33"/>
      <c r="L191" s="34"/>
      <c r="M191" s="34" t="str">
        <f t="shared" si="45"/>
        <v/>
      </c>
      <c r="N191" s="34" t="str">
        <f t="shared" si="43"/>
        <v/>
      </c>
      <c r="O191" s="34"/>
      <c r="P191" s="34" t="str">
        <f t="shared" si="44"/>
        <v/>
      </c>
      <c r="Q191" s="34" t="str">
        <f t="shared" si="46"/>
        <v/>
      </c>
      <c r="R191" s="34" t="str">
        <f t="shared" si="47"/>
        <v/>
      </c>
      <c r="S191" s="19" t="str">
        <f t="shared" si="48"/>
        <v/>
      </c>
      <c r="T191" s="19"/>
      <c r="U191" s="19" t="str">
        <f t="shared" si="55"/>
        <v/>
      </c>
      <c r="V191" s="19" t="str">
        <f t="shared" si="49"/>
        <v/>
      </c>
      <c r="W191" s="19" t="str">
        <f t="shared" si="50"/>
        <v/>
      </c>
      <c r="X191" s="19" t="str">
        <f t="shared" si="51"/>
        <v/>
      </c>
      <c r="Y191" s="19" t="str">
        <f t="shared" si="56"/>
        <v/>
      </c>
      <c r="Z191" s="27" t="str">
        <f t="shared" si="52"/>
        <v/>
      </c>
      <c r="AA191" s="32"/>
      <c r="AB191" s="36"/>
      <c r="AC191" s="35" t="str">
        <f t="shared" si="42"/>
        <v/>
      </c>
      <c r="AD191" s="35" t="str">
        <f>IF(AA191="","",SUMIFS(商品管理表!$N$8:$N$10000,商品管理表!$C$8:$C$10000,仕入れ管理表!$D191,商品管理表!$Y$8:$Y$10000,"済"))</f>
        <v/>
      </c>
      <c r="AE191" s="35" t="str">
        <f t="shared" si="57"/>
        <v/>
      </c>
      <c r="AF191" s="18"/>
      <c r="AG191" s="18"/>
      <c r="AH191" s="18"/>
      <c r="AI191" s="156" t="str">
        <f t="shared" si="53"/>
        <v/>
      </c>
      <c r="AJ191" s="127"/>
      <c r="AK191" s="128" t="str">
        <f t="shared" si="54"/>
        <v/>
      </c>
      <c r="AL191" s="128"/>
    </row>
    <row r="192" spans="3:38" x14ac:dyDescent="0.2">
      <c r="C192" s="150">
        <v>184</v>
      </c>
      <c r="D192" s="151"/>
      <c r="E192" s="21"/>
      <c r="F192" s="24"/>
      <c r="G192" s="3"/>
      <c r="H192" s="3"/>
      <c r="I192" s="26"/>
      <c r="J192" s="26"/>
      <c r="K192" s="33"/>
      <c r="L192" s="34"/>
      <c r="M192" s="34" t="str">
        <f t="shared" si="45"/>
        <v/>
      </c>
      <c r="N192" s="34" t="str">
        <f t="shared" si="43"/>
        <v/>
      </c>
      <c r="O192" s="34"/>
      <c r="P192" s="34" t="str">
        <f t="shared" si="44"/>
        <v/>
      </c>
      <c r="Q192" s="34" t="str">
        <f t="shared" si="46"/>
        <v/>
      </c>
      <c r="R192" s="34" t="str">
        <f t="shared" si="47"/>
        <v/>
      </c>
      <c r="S192" s="19" t="str">
        <f t="shared" si="48"/>
        <v/>
      </c>
      <c r="T192" s="19"/>
      <c r="U192" s="19" t="str">
        <f t="shared" si="55"/>
        <v/>
      </c>
      <c r="V192" s="19" t="str">
        <f t="shared" si="49"/>
        <v/>
      </c>
      <c r="W192" s="19" t="str">
        <f t="shared" si="50"/>
        <v/>
      </c>
      <c r="X192" s="19" t="str">
        <f t="shared" si="51"/>
        <v/>
      </c>
      <c r="Y192" s="19" t="str">
        <f t="shared" si="56"/>
        <v/>
      </c>
      <c r="Z192" s="27" t="str">
        <f t="shared" si="52"/>
        <v/>
      </c>
      <c r="AA192" s="32"/>
      <c r="AB192" s="36"/>
      <c r="AC192" s="35" t="str">
        <f t="shared" si="42"/>
        <v/>
      </c>
      <c r="AD192" s="35" t="str">
        <f>IF(AA192="","",SUMIFS(商品管理表!$N$8:$N$10000,商品管理表!$C$8:$C$10000,仕入れ管理表!$D192,商品管理表!$Y$8:$Y$10000,"済"))</f>
        <v/>
      </c>
      <c r="AE192" s="35" t="str">
        <f t="shared" si="57"/>
        <v/>
      </c>
      <c r="AF192" s="18"/>
      <c r="AG192" s="18"/>
      <c r="AH192" s="18"/>
      <c r="AI192" s="156" t="str">
        <f t="shared" si="53"/>
        <v/>
      </c>
      <c r="AJ192" s="127"/>
      <c r="AK192" s="128" t="str">
        <f t="shared" si="54"/>
        <v/>
      </c>
      <c r="AL192" s="128"/>
    </row>
    <row r="193" spans="3:38" x14ac:dyDescent="0.2">
      <c r="C193" s="150">
        <v>185</v>
      </c>
      <c r="D193" s="151"/>
      <c r="E193" s="21"/>
      <c r="F193" s="24"/>
      <c r="G193" s="3"/>
      <c r="H193" s="3"/>
      <c r="I193" s="26"/>
      <c r="J193" s="26"/>
      <c r="K193" s="33"/>
      <c r="L193" s="34"/>
      <c r="M193" s="34" t="str">
        <f t="shared" si="45"/>
        <v/>
      </c>
      <c r="N193" s="34" t="str">
        <f t="shared" si="43"/>
        <v/>
      </c>
      <c r="O193" s="34"/>
      <c r="P193" s="34" t="str">
        <f t="shared" si="44"/>
        <v/>
      </c>
      <c r="Q193" s="34" t="str">
        <f t="shared" si="46"/>
        <v/>
      </c>
      <c r="R193" s="34" t="str">
        <f t="shared" si="47"/>
        <v/>
      </c>
      <c r="S193" s="19" t="str">
        <f t="shared" si="48"/>
        <v/>
      </c>
      <c r="T193" s="19"/>
      <c r="U193" s="19" t="str">
        <f t="shared" si="55"/>
        <v/>
      </c>
      <c r="V193" s="19" t="str">
        <f t="shared" si="49"/>
        <v/>
      </c>
      <c r="W193" s="19" t="str">
        <f t="shared" si="50"/>
        <v/>
      </c>
      <c r="X193" s="19" t="str">
        <f t="shared" si="51"/>
        <v/>
      </c>
      <c r="Y193" s="19" t="str">
        <f t="shared" si="56"/>
        <v/>
      </c>
      <c r="Z193" s="27" t="str">
        <f t="shared" si="52"/>
        <v/>
      </c>
      <c r="AA193" s="32"/>
      <c r="AB193" s="36"/>
      <c r="AC193" s="35" t="str">
        <f t="shared" si="42"/>
        <v/>
      </c>
      <c r="AD193" s="35" t="str">
        <f>IF(AA193="","",SUMIFS(商品管理表!$N$8:$N$10000,商品管理表!$C$8:$C$10000,仕入れ管理表!$D193,商品管理表!$Y$8:$Y$10000,"済"))</f>
        <v/>
      </c>
      <c r="AE193" s="35" t="str">
        <f t="shared" si="57"/>
        <v/>
      </c>
      <c r="AF193" s="18"/>
      <c r="AG193" s="18"/>
      <c r="AH193" s="18"/>
      <c r="AI193" s="156" t="str">
        <f t="shared" si="53"/>
        <v/>
      </c>
      <c r="AJ193" s="127"/>
      <c r="AK193" s="128" t="str">
        <f t="shared" si="54"/>
        <v/>
      </c>
      <c r="AL193" s="128"/>
    </row>
    <row r="194" spans="3:38" x14ac:dyDescent="0.2">
      <c r="C194" s="150">
        <v>186</v>
      </c>
      <c r="D194" s="151"/>
      <c r="E194" s="21"/>
      <c r="F194" s="24"/>
      <c r="G194" s="3"/>
      <c r="H194" s="3"/>
      <c r="I194" s="26"/>
      <c r="J194" s="26"/>
      <c r="K194" s="33"/>
      <c r="L194" s="34"/>
      <c r="M194" s="34" t="str">
        <f t="shared" si="45"/>
        <v/>
      </c>
      <c r="N194" s="34" t="str">
        <f t="shared" si="43"/>
        <v/>
      </c>
      <c r="O194" s="34"/>
      <c r="P194" s="34" t="str">
        <f t="shared" si="44"/>
        <v/>
      </c>
      <c r="Q194" s="34" t="str">
        <f t="shared" si="46"/>
        <v/>
      </c>
      <c r="R194" s="34" t="str">
        <f t="shared" si="47"/>
        <v/>
      </c>
      <c r="S194" s="19" t="str">
        <f t="shared" si="48"/>
        <v/>
      </c>
      <c r="T194" s="19"/>
      <c r="U194" s="19" t="str">
        <f t="shared" si="55"/>
        <v/>
      </c>
      <c r="V194" s="19" t="str">
        <f t="shared" si="49"/>
        <v/>
      </c>
      <c r="W194" s="19" t="str">
        <f t="shared" si="50"/>
        <v/>
      </c>
      <c r="X194" s="19" t="str">
        <f t="shared" si="51"/>
        <v/>
      </c>
      <c r="Y194" s="19" t="str">
        <f t="shared" si="56"/>
        <v/>
      </c>
      <c r="Z194" s="27" t="str">
        <f t="shared" si="52"/>
        <v/>
      </c>
      <c r="AA194" s="32"/>
      <c r="AB194" s="36"/>
      <c r="AC194" s="35" t="str">
        <f t="shared" si="42"/>
        <v/>
      </c>
      <c r="AD194" s="35" t="str">
        <f>IF(AA194="","",SUMIFS(商品管理表!$N$8:$N$10000,商品管理表!$C$8:$C$10000,仕入れ管理表!$D194,商品管理表!$Y$8:$Y$10000,"済"))</f>
        <v/>
      </c>
      <c r="AE194" s="35" t="str">
        <f t="shared" si="57"/>
        <v/>
      </c>
      <c r="AF194" s="18"/>
      <c r="AG194" s="18"/>
      <c r="AH194" s="18"/>
      <c r="AI194" s="156" t="str">
        <f t="shared" si="53"/>
        <v/>
      </c>
      <c r="AJ194" s="127"/>
      <c r="AK194" s="128" t="str">
        <f t="shared" si="54"/>
        <v/>
      </c>
      <c r="AL194" s="128"/>
    </row>
    <row r="195" spans="3:38" x14ac:dyDescent="0.2">
      <c r="C195" s="150">
        <v>187</v>
      </c>
      <c r="D195" s="151"/>
      <c r="E195" s="21"/>
      <c r="F195" s="24"/>
      <c r="G195" s="3"/>
      <c r="H195" s="3"/>
      <c r="I195" s="26"/>
      <c r="J195" s="26"/>
      <c r="K195" s="33"/>
      <c r="L195" s="34"/>
      <c r="M195" s="34" t="str">
        <f t="shared" si="45"/>
        <v/>
      </c>
      <c r="N195" s="34" t="str">
        <f t="shared" si="43"/>
        <v/>
      </c>
      <c r="O195" s="34"/>
      <c r="P195" s="34" t="str">
        <f t="shared" si="44"/>
        <v/>
      </c>
      <c r="Q195" s="34" t="str">
        <f t="shared" si="46"/>
        <v/>
      </c>
      <c r="R195" s="34" t="str">
        <f t="shared" si="47"/>
        <v/>
      </c>
      <c r="S195" s="19" t="str">
        <f t="shared" si="48"/>
        <v/>
      </c>
      <c r="T195" s="19"/>
      <c r="U195" s="19" t="str">
        <f t="shared" si="55"/>
        <v/>
      </c>
      <c r="V195" s="19" t="str">
        <f t="shared" si="49"/>
        <v/>
      </c>
      <c r="W195" s="19" t="str">
        <f t="shared" si="50"/>
        <v/>
      </c>
      <c r="X195" s="19" t="str">
        <f t="shared" si="51"/>
        <v/>
      </c>
      <c r="Y195" s="19" t="str">
        <f t="shared" si="56"/>
        <v/>
      </c>
      <c r="Z195" s="27" t="str">
        <f t="shared" si="52"/>
        <v/>
      </c>
      <c r="AA195" s="32"/>
      <c r="AB195" s="36"/>
      <c r="AC195" s="35" t="str">
        <f t="shared" si="42"/>
        <v/>
      </c>
      <c r="AD195" s="35" t="str">
        <f>IF(AA195="","",SUMIFS(商品管理表!$N$8:$N$10000,商品管理表!$C$8:$C$10000,仕入れ管理表!$D195,商品管理表!$Y$8:$Y$10000,"済"))</f>
        <v/>
      </c>
      <c r="AE195" s="35" t="str">
        <f t="shared" si="57"/>
        <v/>
      </c>
      <c r="AF195" s="18"/>
      <c r="AG195" s="18"/>
      <c r="AH195" s="18"/>
      <c r="AI195" s="156" t="str">
        <f t="shared" si="53"/>
        <v/>
      </c>
      <c r="AJ195" s="127"/>
      <c r="AK195" s="128" t="str">
        <f t="shared" si="54"/>
        <v/>
      </c>
      <c r="AL195" s="128"/>
    </row>
    <row r="196" spans="3:38" x14ac:dyDescent="0.2">
      <c r="C196" s="150">
        <v>188</v>
      </c>
      <c r="D196" s="151"/>
      <c r="E196" s="21"/>
      <c r="F196" s="24"/>
      <c r="G196" s="3"/>
      <c r="H196" s="3"/>
      <c r="I196" s="26"/>
      <c r="J196" s="26"/>
      <c r="K196" s="33"/>
      <c r="L196" s="34"/>
      <c r="M196" s="34" t="str">
        <f t="shared" si="45"/>
        <v/>
      </c>
      <c r="N196" s="34" t="str">
        <f t="shared" si="43"/>
        <v/>
      </c>
      <c r="O196" s="34"/>
      <c r="P196" s="34" t="str">
        <f t="shared" si="44"/>
        <v/>
      </c>
      <c r="Q196" s="34" t="str">
        <f t="shared" si="46"/>
        <v/>
      </c>
      <c r="R196" s="34" t="str">
        <f t="shared" si="47"/>
        <v/>
      </c>
      <c r="S196" s="19" t="str">
        <f t="shared" si="48"/>
        <v/>
      </c>
      <c r="T196" s="19"/>
      <c r="U196" s="19" t="str">
        <f t="shared" si="55"/>
        <v/>
      </c>
      <c r="V196" s="19" t="str">
        <f t="shared" si="49"/>
        <v/>
      </c>
      <c r="W196" s="19" t="str">
        <f t="shared" si="50"/>
        <v/>
      </c>
      <c r="X196" s="19" t="str">
        <f t="shared" si="51"/>
        <v/>
      </c>
      <c r="Y196" s="19" t="str">
        <f t="shared" si="56"/>
        <v/>
      </c>
      <c r="Z196" s="27" t="str">
        <f t="shared" si="52"/>
        <v/>
      </c>
      <c r="AA196" s="32"/>
      <c r="AB196" s="36"/>
      <c r="AC196" s="35" t="str">
        <f t="shared" si="42"/>
        <v/>
      </c>
      <c r="AD196" s="35" t="str">
        <f>IF(AA196="","",SUMIFS(商品管理表!$N$8:$N$10000,商品管理表!$C$8:$C$10000,仕入れ管理表!$D196,商品管理表!$Y$8:$Y$10000,"済"))</f>
        <v/>
      </c>
      <c r="AE196" s="35" t="str">
        <f t="shared" si="57"/>
        <v/>
      </c>
      <c r="AF196" s="18"/>
      <c r="AG196" s="18"/>
      <c r="AH196" s="18"/>
      <c r="AI196" s="156" t="str">
        <f t="shared" si="53"/>
        <v/>
      </c>
      <c r="AJ196" s="127"/>
      <c r="AK196" s="128" t="str">
        <f t="shared" si="54"/>
        <v/>
      </c>
      <c r="AL196" s="128"/>
    </row>
    <row r="197" spans="3:38" x14ac:dyDescent="0.2">
      <c r="C197" s="150">
        <v>189</v>
      </c>
      <c r="D197" s="151"/>
      <c r="E197" s="21"/>
      <c r="F197" s="24"/>
      <c r="G197" s="3"/>
      <c r="H197" s="3"/>
      <c r="I197" s="26"/>
      <c r="J197" s="26"/>
      <c r="K197" s="33"/>
      <c r="L197" s="34"/>
      <c r="M197" s="34" t="str">
        <f t="shared" si="45"/>
        <v/>
      </c>
      <c r="N197" s="34" t="str">
        <f t="shared" si="43"/>
        <v/>
      </c>
      <c r="O197" s="34"/>
      <c r="P197" s="34" t="str">
        <f t="shared" si="44"/>
        <v/>
      </c>
      <c r="Q197" s="34" t="str">
        <f t="shared" si="46"/>
        <v/>
      </c>
      <c r="R197" s="34" t="str">
        <f t="shared" si="47"/>
        <v/>
      </c>
      <c r="S197" s="19" t="str">
        <f t="shared" si="48"/>
        <v/>
      </c>
      <c r="T197" s="19"/>
      <c r="U197" s="19" t="str">
        <f t="shared" si="55"/>
        <v/>
      </c>
      <c r="V197" s="19" t="str">
        <f t="shared" si="49"/>
        <v/>
      </c>
      <c r="W197" s="19" t="str">
        <f t="shared" si="50"/>
        <v/>
      </c>
      <c r="X197" s="19" t="str">
        <f t="shared" si="51"/>
        <v/>
      </c>
      <c r="Y197" s="19" t="str">
        <f t="shared" si="56"/>
        <v/>
      </c>
      <c r="Z197" s="27" t="str">
        <f t="shared" si="52"/>
        <v/>
      </c>
      <c r="AA197" s="32"/>
      <c r="AB197" s="36"/>
      <c r="AC197" s="35" t="str">
        <f t="shared" si="42"/>
        <v/>
      </c>
      <c r="AD197" s="35" t="str">
        <f>IF(AA197="","",SUMIFS(商品管理表!$N$8:$N$10000,商品管理表!$C$8:$C$10000,仕入れ管理表!$D197,商品管理表!$Y$8:$Y$10000,"済"))</f>
        <v/>
      </c>
      <c r="AE197" s="35" t="str">
        <f t="shared" si="57"/>
        <v/>
      </c>
      <c r="AF197" s="18"/>
      <c r="AG197" s="18"/>
      <c r="AH197" s="18"/>
      <c r="AI197" s="156" t="str">
        <f t="shared" si="53"/>
        <v/>
      </c>
      <c r="AJ197" s="127"/>
      <c r="AK197" s="128" t="str">
        <f t="shared" si="54"/>
        <v/>
      </c>
      <c r="AL197" s="128"/>
    </row>
    <row r="198" spans="3:38" x14ac:dyDescent="0.2">
      <c r="C198" s="150">
        <v>190</v>
      </c>
      <c r="D198" s="151"/>
      <c r="E198" s="21"/>
      <c r="F198" s="24"/>
      <c r="G198" s="3"/>
      <c r="H198" s="3"/>
      <c r="I198" s="26"/>
      <c r="J198" s="26"/>
      <c r="K198" s="33"/>
      <c r="L198" s="34"/>
      <c r="M198" s="34" t="str">
        <f t="shared" si="45"/>
        <v/>
      </c>
      <c r="N198" s="34" t="str">
        <f t="shared" si="43"/>
        <v/>
      </c>
      <c r="O198" s="34"/>
      <c r="P198" s="34" t="str">
        <f t="shared" si="44"/>
        <v/>
      </c>
      <c r="Q198" s="34" t="str">
        <f t="shared" si="46"/>
        <v/>
      </c>
      <c r="R198" s="34" t="str">
        <f t="shared" si="47"/>
        <v/>
      </c>
      <c r="S198" s="19" t="str">
        <f t="shared" si="48"/>
        <v/>
      </c>
      <c r="T198" s="19"/>
      <c r="U198" s="19" t="str">
        <f t="shared" si="55"/>
        <v/>
      </c>
      <c r="V198" s="19" t="str">
        <f t="shared" si="49"/>
        <v/>
      </c>
      <c r="W198" s="19" t="str">
        <f t="shared" si="50"/>
        <v/>
      </c>
      <c r="X198" s="19" t="str">
        <f t="shared" si="51"/>
        <v/>
      </c>
      <c r="Y198" s="19" t="str">
        <f t="shared" si="56"/>
        <v/>
      </c>
      <c r="Z198" s="27" t="str">
        <f t="shared" si="52"/>
        <v/>
      </c>
      <c r="AA198" s="32"/>
      <c r="AB198" s="36"/>
      <c r="AC198" s="35" t="str">
        <f t="shared" si="42"/>
        <v/>
      </c>
      <c r="AD198" s="35" t="str">
        <f>IF(AA198="","",SUMIFS(商品管理表!$N$8:$N$10000,商品管理表!$C$8:$C$10000,仕入れ管理表!$D198,商品管理表!$Y$8:$Y$10000,"済"))</f>
        <v/>
      </c>
      <c r="AE198" s="35" t="str">
        <f t="shared" si="57"/>
        <v/>
      </c>
      <c r="AF198" s="18"/>
      <c r="AG198" s="18"/>
      <c r="AH198" s="18"/>
      <c r="AI198" s="156" t="str">
        <f t="shared" si="53"/>
        <v/>
      </c>
      <c r="AJ198" s="127"/>
      <c r="AK198" s="128" t="str">
        <f t="shared" si="54"/>
        <v/>
      </c>
      <c r="AL198" s="128"/>
    </row>
    <row r="199" spans="3:38" x14ac:dyDescent="0.2">
      <c r="C199" s="150">
        <v>191</v>
      </c>
      <c r="D199" s="151"/>
      <c r="E199" s="21"/>
      <c r="F199" s="24"/>
      <c r="G199" s="3"/>
      <c r="H199" s="3"/>
      <c r="I199" s="26"/>
      <c r="J199" s="26"/>
      <c r="K199" s="33"/>
      <c r="L199" s="34"/>
      <c r="M199" s="34" t="str">
        <f t="shared" si="45"/>
        <v/>
      </c>
      <c r="N199" s="34" t="str">
        <f t="shared" si="43"/>
        <v/>
      </c>
      <c r="O199" s="34"/>
      <c r="P199" s="34" t="str">
        <f t="shared" si="44"/>
        <v/>
      </c>
      <c r="Q199" s="34" t="str">
        <f t="shared" si="46"/>
        <v/>
      </c>
      <c r="R199" s="34" t="str">
        <f t="shared" si="47"/>
        <v/>
      </c>
      <c r="S199" s="19" t="str">
        <f t="shared" si="48"/>
        <v/>
      </c>
      <c r="T199" s="19"/>
      <c r="U199" s="19" t="str">
        <f t="shared" si="55"/>
        <v/>
      </c>
      <c r="V199" s="19" t="str">
        <f t="shared" si="49"/>
        <v/>
      </c>
      <c r="W199" s="19" t="str">
        <f t="shared" si="50"/>
        <v/>
      </c>
      <c r="X199" s="19" t="str">
        <f t="shared" si="51"/>
        <v/>
      </c>
      <c r="Y199" s="19" t="str">
        <f t="shared" si="56"/>
        <v/>
      </c>
      <c r="Z199" s="27" t="str">
        <f t="shared" si="52"/>
        <v/>
      </c>
      <c r="AA199" s="32"/>
      <c r="AB199" s="36"/>
      <c r="AC199" s="35" t="str">
        <f t="shared" si="42"/>
        <v/>
      </c>
      <c r="AD199" s="35" t="str">
        <f>IF(AA199="","",SUMIFS(商品管理表!$N$8:$N$10000,商品管理表!$C$8:$C$10000,仕入れ管理表!$D199,商品管理表!$Y$8:$Y$10000,"済"))</f>
        <v/>
      </c>
      <c r="AE199" s="35" t="str">
        <f t="shared" si="57"/>
        <v/>
      </c>
      <c r="AF199" s="18"/>
      <c r="AG199" s="18"/>
      <c r="AH199" s="18"/>
      <c r="AI199" s="156" t="str">
        <f t="shared" si="53"/>
        <v/>
      </c>
      <c r="AJ199" s="127"/>
      <c r="AK199" s="128" t="str">
        <f t="shared" si="54"/>
        <v/>
      </c>
      <c r="AL199" s="128"/>
    </row>
    <row r="200" spans="3:38" x14ac:dyDescent="0.2">
      <c r="C200" s="150">
        <v>192</v>
      </c>
      <c r="D200" s="151"/>
      <c r="E200" s="21"/>
      <c r="F200" s="24"/>
      <c r="G200" s="3"/>
      <c r="H200" s="3"/>
      <c r="I200" s="26"/>
      <c r="J200" s="26"/>
      <c r="K200" s="33"/>
      <c r="L200" s="34"/>
      <c r="M200" s="34" t="str">
        <f t="shared" si="45"/>
        <v/>
      </c>
      <c r="N200" s="34" t="str">
        <f t="shared" si="43"/>
        <v/>
      </c>
      <c r="O200" s="34"/>
      <c r="P200" s="34" t="str">
        <f t="shared" si="44"/>
        <v/>
      </c>
      <c r="Q200" s="34" t="str">
        <f t="shared" si="46"/>
        <v/>
      </c>
      <c r="R200" s="34" t="str">
        <f t="shared" si="47"/>
        <v/>
      </c>
      <c r="S200" s="19" t="str">
        <f t="shared" si="48"/>
        <v/>
      </c>
      <c r="T200" s="19"/>
      <c r="U200" s="19" t="str">
        <f t="shared" si="55"/>
        <v/>
      </c>
      <c r="V200" s="19" t="str">
        <f t="shared" si="49"/>
        <v/>
      </c>
      <c r="W200" s="19" t="str">
        <f t="shared" si="50"/>
        <v/>
      </c>
      <c r="X200" s="19" t="str">
        <f t="shared" si="51"/>
        <v/>
      </c>
      <c r="Y200" s="19" t="str">
        <f t="shared" si="56"/>
        <v/>
      </c>
      <c r="Z200" s="27" t="str">
        <f t="shared" si="52"/>
        <v/>
      </c>
      <c r="AA200" s="32"/>
      <c r="AB200" s="36"/>
      <c r="AC200" s="35" t="str">
        <f t="shared" ref="AC200:AC263" si="58">IF(AB200="","",IF(VLOOKUP($D200,出品日データ,1,FALSE)="","","済"))</f>
        <v/>
      </c>
      <c r="AD200" s="35" t="str">
        <f>IF(AA200="","",SUMIFS(商品管理表!$N$8:$N$10000,商品管理表!$C$8:$C$10000,仕入れ管理表!$D200,商品管理表!$Y$8:$Y$10000,"済"))</f>
        <v/>
      </c>
      <c r="AE200" s="35" t="str">
        <f t="shared" si="57"/>
        <v/>
      </c>
      <c r="AF200" s="18"/>
      <c r="AG200" s="18"/>
      <c r="AH200" s="18"/>
      <c r="AI200" s="156" t="str">
        <f t="shared" si="53"/>
        <v/>
      </c>
      <c r="AJ200" s="127"/>
      <c r="AK200" s="128" t="str">
        <f t="shared" si="54"/>
        <v/>
      </c>
      <c r="AL200" s="128"/>
    </row>
    <row r="201" spans="3:38" x14ac:dyDescent="0.2">
      <c r="C201" s="150">
        <v>193</v>
      </c>
      <c r="D201" s="151"/>
      <c r="E201" s="21"/>
      <c r="F201" s="24"/>
      <c r="G201" s="3"/>
      <c r="H201" s="3"/>
      <c r="I201" s="26"/>
      <c r="J201" s="26"/>
      <c r="K201" s="33"/>
      <c r="L201" s="34"/>
      <c r="M201" s="34" t="str">
        <f t="shared" si="45"/>
        <v/>
      </c>
      <c r="N201" s="34" t="str">
        <f t="shared" si="43"/>
        <v/>
      </c>
      <c r="O201" s="34"/>
      <c r="P201" s="34" t="str">
        <f t="shared" si="44"/>
        <v/>
      </c>
      <c r="Q201" s="34" t="str">
        <f t="shared" si="46"/>
        <v/>
      </c>
      <c r="R201" s="34" t="str">
        <f t="shared" si="47"/>
        <v/>
      </c>
      <c r="S201" s="19" t="str">
        <f t="shared" si="48"/>
        <v/>
      </c>
      <c r="T201" s="19"/>
      <c r="U201" s="19" t="str">
        <f t="shared" si="55"/>
        <v/>
      </c>
      <c r="V201" s="19" t="str">
        <f t="shared" si="49"/>
        <v/>
      </c>
      <c r="W201" s="19" t="str">
        <f t="shared" si="50"/>
        <v/>
      </c>
      <c r="X201" s="19" t="str">
        <f t="shared" si="51"/>
        <v/>
      </c>
      <c r="Y201" s="19" t="str">
        <f t="shared" si="56"/>
        <v/>
      </c>
      <c r="Z201" s="27" t="str">
        <f t="shared" si="52"/>
        <v/>
      </c>
      <c r="AA201" s="32"/>
      <c r="AB201" s="36"/>
      <c r="AC201" s="35" t="str">
        <f t="shared" si="58"/>
        <v/>
      </c>
      <c r="AD201" s="35" t="str">
        <f>IF(AA201="","",SUMIFS(商品管理表!$N$8:$N$10000,商品管理表!$C$8:$C$10000,仕入れ管理表!$D201,商品管理表!$Y$8:$Y$10000,"済"))</f>
        <v/>
      </c>
      <c r="AE201" s="35" t="str">
        <f t="shared" si="57"/>
        <v/>
      </c>
      <c r="AF201" s="18"/>
      <c r="AG201" s="18"/>
      <c r="AH201" s="18"/>
      <c r="AI201" s="156" t="str">
        <f t="shared" si="53"/>
        <v/>
      </c>
      <c r="AJ201" s="127"/>
      <c r="AK201" s="128" t="str">
        <f t="shared" si="54"/>
        <v/>
      </c>
      <c r="AL201" s="128"/>
    </row>
    <row r="202" spans="3:38" x14ac:dyDescent="0.2">
      <c r="C202" s="150">
        <v>194</v>
      </c>
      <c r="D202" s="151"/>
      <c r="E202" s="21"/>
      <c r="F202" s="24"/>
      <c r="G202" s="3"/>
      <c r="H202" s="3"/>
      <c r="I202" s="26"/>
      <c r="J202" s="26"/>
      <c r="K202" s="33"/>
      <c r="L202" s="34"/>
      <c r="M202" s="34" t="str">
        <f t="shared" si="45"/>
        <v/>
      </c>
      <c r="N202" s="34" t="str">
        <f t="shared" ref="N202:N265" si="59">IF(L202="","",L202)</f>
        <v/>
      </c>
      <c r="O202" s="34"/>
      <c r="P202" s="34" t="str">
        <f t="shared" ref="P202:P265" si="60">IF(L202="","",(N202+O202)*1.016)</f>
        <v/>
      </c>
      <c r="Q202" s="34" t="str">
        <f t="shared" si="46"/>
        <v/>
      </c>
      <c r="R202" s="34" t="str">
        <f t="shared" si="47"/>
        <v/>
      </c>
      <c r="S202" s="19" t="str">
        <f t="shared" si="48"/>
        <v/>
      </c>
      <c r="T202" s="19"/>
      <c r="U202" s="19" t="str">
        <f t="shared" si="55"/>
        <v/>
      </c>
      <c r="V202" s="19" t="str">
        <f t="shared" si="49"/>
        <v/>
      </c>
      <c r="W202" s="19" t="str">
        <f t="shared" si="50"/>
        <v/>
      </c>
      <c r="X202" s="19" t="str">
        <f t="shared" si="51"/>
        <v/>
      </c>
      <c r="Y202" s="19" t="str">
        <f t="shared" si="56"/>
        <v/>
      </c>
      <c r="Z202" s="27" t="str">
        <f t="shared" si="52"/>
        <v/>
      </c>
      <c r="AA202" s="32"/>
      <c r="AB202" s="36"/>
      <c r="AC202" s="35" t="str">
        <f t="shared" si="58"/>
        <v/>
      </c>
      <c r="AD202" s="35" t="str">
        <f>IF(AA202="","",SUMIFS(商品管理表!$N$8:$N$10000,商品管理表!$C$8:$C$10000,仕入れ管理表!$D202,商品管理表!$Y$8:$Y$10000,"済"))</f>
        <v/>
      </c>
      <c r="AE202" s="35" t="str">
        <f t="shared" si="57"/>
        <v/>
      </c>
      <c r="AF202" s="18"/>
      <c r="AG202" s="18"/>
      <c r="AH202" s="18"/>
      <c r="AI202" s="156" t="str">
        <f t="shared" si="53"/>
        <v/>
      </c>
      <c r="AJ202" s="127"/>
      <c r="AK202" s="128" t="str">
        <f t="shared" si="54"/>
        <v/>
      </c>
      <c r="AL202" s="128"/>
    </row>
    <row r="203" spans="3:38" x14ac:dyDescent="0.2">
      <c r="C203" s="150">
        <v>195</v>
      </c>
      <c r="D203" s="151"/>
      <c r="E203" s="21"/>
      <c r="F203" s="24"/>
      <c r="G203" s="3"/>
      <c r="H203" s="3"/>
      <c r="I203" s="26"/>
      <c r="J203" s="26"/>
      <c r="K203" s="33"/>
      <c r="L203" s="34"/>
      <c r="M203" s="34" t="str">
        <f t="shared" ref="M203:M266" si="61">IF(L203="","",L203*K203)</f>
        <v/>
      </c>
      <c r="N203" s="34" t="str">
        <f t="shared" si="59"/>
        <v/>
      </c>
      <c r="O203" s="34"/>
      <c r="P203" s="34" t="str">
        <f t="shared" si="60"/>
        <v/>
      </c>
      <c r="Q203" s="34" t="str">
        <f t="shared" ref="Q203:Q266" si="62">IF(N203="","",IF(O203="",0,N203*0.1))</f>
        <v/>
      </c>
      <c r="R203" s="34" t="str">
        <f t="shared" ref="R203:R266" si="63">IF(P203="","",P203+Q203)</f>
        <v/>
      </c>
      <c r="S203" s="19" t="str">
        <f t="shared" ref="S203:S266" si="64">IF(L203="","",P203*K203)</f>
        <v/>
      </c>
      <c r="T203" s="19"/>
      <c r="U203" s="19" t="str">
        <f t="shared" si="55"/>
        <v/>
      </c>
      <c r="V203" s="19" t="str">
        <f t="shared" ref="V203:V266" si="65">IF(T203="","",T203*0.0864)</f>
        <v/>
      </c>
      <c r="W203" s="19" t="str">
        <f t="shared" ref="W203:W266" si="66">IF(U203="","",U203*0.0864)</f>
        <v/>
      </c>
      <c r="X203" s="19" t="str">
        <f t="shared" ref="X203:X266" si="67">IF(T203="","",T203-R203-V203)</f>
        <v/>
      </c>
      <c r="Y203" s="19" t="str">
        <f t="shared" si="56"/>
        <v/>
      </c>
      <c r="Z203" s="27" t="str">
        <f t="shared" ref="Z203:Z266" si="68">IF(Y203="","",Y203/U203)</f>
        <v/>
      </c>
      <c r="AA203" s="32"/>
      <c r="AB203" s="36"/>
      <c r="AC203" s="35" t="str">
        <f t="shared" si="58"/>
        <v/>
      </c>
      <c r="AD203" s="35" t="str">
        <f>IF(AA203="","",SUMIFS(商品管理表!$N$8:$N$10000,商品管理表!$C$8:$C$10000,仕入れ管理表!$D203,商品管理表!$Y$8:$Y$10000,"済"))</f>
        <v/>
      </c>
      <c r="AE203" s="35" t="str">
        <f t="shared" si="57"/>
        <v/>
      </c>
      <c r="AF203" s="18"/>
      <c r="AG203" s="18"/>
      <c r="AH203" s="18"/>
      <c r="AI203" s="156" t="str">
        <f t="shared" ref="AI203:AI266" si="69">IF(O203="","","MyUS")</f>
        <v/>
      </c>
      <c r="AJ203" s="127"/>
      <c r="AK203" s="128" t="str">
        <f t="shared" ref="AK203:AK266" si="70">IF(AA203="済",N203*AE203,"")</f>
        <v/>
      </c>
      <c r="AL203" s="128"/>
    </row>
    <row r="204" spans="3:38" x14ac:dyDescent="0.2">
      <c r="C204" s="150">
        <v>196</v>
      </c>
      <c r="D204" s="151"/>
      <c r="E204" s="21"/>
      <c r="F204" s="24"/>
      <c r="G204" s="3"/>
      <c r="H204" s="3"/>
      <c r="I204" s="26"/>
      <c r="J204" s="26"/>
      <c r="K204" s="33"/>
      <c r="L204" s="34"/>
      <c r="M204" s="34" t="str">
        <f t="shared" si="61"/>
        <v/>
      </c>
      <c r="N204" s="34" t="str">
        <f t="shared" si="59"/>
        <v/>
      </c>
      <c r="O204" s="34"/>
      <c r="P204" s="34" t="str">
        <f t="shared" si="60"/>
        <v/>
      </c>
      <c r="Q204" s="34" t="str">
        <f t="shared" si="62"/>
        <v/>
      </c>
      <c r="R204" s="34" t="str">
        <f t="shared" si="63"/>
        <v/>
      </c>
      <c r="S204" s="19" t="str">
        <f t="shared" si="64"/>
        <v/>
      </c>
      <c r="T204" s="19"/>
      <c r="U204" s="19" t="str">
        <f t="shared" ref="U204:U267" si="71">IF(T204="","",K204*T204)</f>
        <v/>
      </c>
      <c r="V204" s="19" t="str">
        <f t="shared" si="65"/>
        <v/>
      </c>
      <c r="W204" s="19" t="str">
        <f t="shared" si="66"/>
        <v/>
      </c>
      <c r="X204" s="19" t="str">
        <f t="shared" si="67"/>
        <v/>
      </c>
      <c r="Y204" s="19" t="str">
        <f t="shared" ref="Y204:Y267" si="72">IF(U204="","",U204-W204-Q204-S204)</f>
        <v/>
      </c>
      <c r="Z204" s="27" t="str">
        <f t="shared" si="68"/>
        <v/>
      </c>
      <c r="AA204" s="32"/>
      <c r="AB204" s="36"/>
      <c r="AC204" s="35" t="str">
        <f t="shared" si="58"/>
        <v/>
      </c>
      <c r="AD204" s="35" t="str">
        <f>IF(AA204="","",SUMIFS(商品管理表!$N$8:$N$10000,商品管理表!$C$8:$C$10000,仕入れ管理表!$D204,商品管理表!$Y$8:$Y$10000,"済"))</f>
        <v/>
      </c>
      <c r="AE204" s="35" t="str">
        <f t="shared" ref="AE204:AE267" si="73">IF(AD204&lt;&gt;"",K204-AD204,"")</f>
        <v/>
      </c>
      <c r="AF204" s="18"/>
      <c r="AG204" s="18"/>
      <c r="AH204" s="18"/>
      <c r="AI204" s="156" t="str">
        <f t="shared" si="69"/>
        <v/>
      </c>
      <c r="AJ204" s="127"/>
      <c r="AK204" s="128" t="str">
        <f t="shared" si="70"/>
        <v/>
      </c>
      <c r="AL204" s="128"/>
    </row>
    <row r="205" spans="3:38" x14ac:dyDescent="0.2">
      <c r="C205" s="150">
        <v>197</v>
      </c>
      <c r="D205" s="151"/>
      <c r="E205" s="21"/>
      <c r="F205" s="24"/>
      <c r="G205" s="3"/>
      <c r="H205" s="3"/>
      <c r="I205" s="26"/>
      <c r="J205" s="26"/>
      <c r="K205" s="33"/>
      <c r="L205" s="34"/>
      <c r="M205" s="34" t="str">
        <f t="shared" si="61"/>
        <v/>
      </c>
      <c r="N205" s="34" t="str">
        <f t="shared" si="59"/>
        <v/>
      </c>
      <c r="O205" s="34"/>
      <c r="P205" s="34" t="str">
        <f t="shared" si="60"/>
        <v/>
      </c>
      <c r="Q205" s="34" t="str">
        <f t="shared" si="62"/>
        <v/>
      </c>
      <c r="R205" s="34" t="str">
        <f t="shared" si="63"/>
        <v/>
      </c>
      <c r="S205" s="19" t="str">
        <f t="shared" si="64"/>
        <v/>
      </c>
      <c r="T205" s="19"/>
      <c r="U205" s="19" t="str">
        <f t="shared" si="71"/>
        <v/>
      </c>
      <c r="V205" s="19" t="str">
        <f t="shared" si="65"/>
        <v/>
      </c>
      <c r="W205" s="19" t="str">
        <f t="shared" si="66"/>
        <v/>
      </c>
      <c r="X205" s="19" t="str">
        <f t="shared" si="67"/>
        <v/>
      </c>
      <c r="Y205" s="19" t="str">
        <f t="shared" si="72"/>
        <v/>
      </c>
      <c r="Z205" s="27" t="str">
        <f t="shared" si="68"/>
        <v/>
      </c>
      <c r="AA205" s="32"/>
      <c r="AB205" s="36"/>
      <c r="AC205" s="35" t="str">
        <f t="shared" si="58"/>
        <v/>
      </c>
      <c r="AD205" s="35" t="str">
        <f>IF(AA205="","",SUMIFS(商品管理表!$N$8:$N$10000,商品管理表!$C$8:$C$10000,仕入れ管理表!$D205,商品管理表!$Y$8:$Y$10000,"済"))</f>
        <v/>
      </c>
      <c r="AE205" s="35" t="str">
        <f t="shared" si="73"/>
        <v/>
      </c>
      <c r="AF205" s="18"/>
      <c r="AG205" s="18"/>
      <c r="AH205" s="18"/>
      <c r="AI205" s="156" t="str">
        <f t="shared" si="69"/>
        <v/>
      </c>
      <c r="AJ205" s="127"/>
      <c r="AK205" s="128" t="str">
        <f t="shared" si="70"/>
        <v/>
      </c>
      <c r="AL205" s="128"/>
    </row>
    <row r="206" spans="3:38" x14ac:dyDescent="0.2">
      <c r="C206" s="150">
        <v>198</v>
      </c>
      <c r="D206" s="151"/>
      <c r="E206" s="21"/>
      <c r="F206" s="24"/>
      <c r="G206" s="3"/>
      <c r="H206" s="3"/>
      <c r="I206" s="26"/>
      <c r="J206" s="26"/>
      <c r="K206" s="33"/>
      <c r="L206" s="34"/>
      <c r="M206" s="34" t="str">
        <f t="shared" si="61"/>
        <v/>
      </c>
      <c r="N206" s="34" t="str">
        <f t="shared" si="59"/>
        <v/>
      </c>
      <c r="O206" s="34"/>
      <c r="P206" s="34" t="str">
        <f t="shared" si="60"/>
        <v/>
      </c>
      <c r="Q206" s="34" t="str">
        <f t="shared" si="62"/>
        <v/>
      </c>
      <c r="R206" s="34" t="str">
        <f t="shared" si="63"/>
        <v/>
      </c>
      <c r="S206" s="19" t="str">
        <f t="shared" si="64"/>
        <v/>
      </c>
      <c r="T206" s="19"/>
      <c r="U206" s="19" t="str">
        <f t="shared" si="71"/>
        <v/>
      </c>
      <c r="V206" s="19" t="str">
        <f t="shared" si="65"/>
        <v/>
      </c>
      <c r="W206" s="19" t="str">
        <f t="shared" si="66"/>
        <v/>
      </c>
      <c r="X206" s="19" t="str">
        <f t="shared" si="67"/>
        <v/>
      </c>
      <c r="Y206" s="19" t="str">
        <f t="shared" si="72"/>
        <v/>
      </c>
      <c r="Z206" s="27" t="str">
        <f t="shared" si="68"/>
        <v/>
      </c>
      <c r="AA206" s="32"/>
      <c r="AB206" s="36"/>
      <c r="AC206" s="35" t="str">
        <f t="shared" si="58"/>
        <v/>
      </c>
      <c r="AD206" s="35" t="str">
        <f>IF(AA206="","",SUMIFS(商品管理表!$N$8:$N$10000,商品管理表!$C$8:$C$10000,仕入れ管理表!$D206,商品管理表!$Y$8:$Y$10000,"済"))</f>
        <v/>
      </c>
      <c r="AE206" s="35" t="str">
        <f t="shared" si="73"/>
        <v/>
      </c>
      <c r="AF206" s="18"/>
      <c r="AG206" s="18"/>
      <c r="AH206" s="18"/>
      <c r="AI206" s="156" t="str">
        <f t="shared" si="69"/>
        <v/>
      </c>
      <c r="AJ206" s="127"/>
      <c r="AK206" s="128" t="str">
        <f t="shared" si="70"/>
        <v/>
      </c>
      <c r="AL206" s="128"/>
    </row>
    <row r="207" spans="3:38" x14ac:dyDescent="0.2">
      <c r="C207" s="150">
        <v>199</v>
      </c>
      <c r="D207" s="151"/>
      <c r="E207" s="21"/>
      <c r="F207" s="24"/>
      <c r="G207" s="3"/>
      <c r="H207" s="3"/>
      <c r="I207" s="26"/>
      <c r="J207" s="26"/>
      <c r="K207" s="33"/>
      <c r="L207" s="34"/>
      <c r="M207" s="34" t="str">
        <f t="shared" si="61"/>
        <v/>
      </c>
      <c r="N207" s="34" t="str">
        <f t="shared" si="59"/>
        <v/>
      </c>
      <c r="O207" s="34"/>
      <c r="P207" s="34" t="str">
        <f t="shared" si="60"/>
        <v/>
      </c>
      <c r="Q207" s="34" t="str">
        <f t="shared" si="62"/>
        <v/>
      </c>
      <c r="R207" s="34" t="str">
        <f t="shared" si="63"/>
        <v/>
      </c>
      <c r="S207" s="19" t="str">
        <f t="shared" si="64"/>
        <v/>
      </c>
      <c r="T207" s="19"/>
      <c r="U207" s="19" t="str">
        <f t="shared" si="71"/>
        <v/>
      </c>
      <c r="V207" s="19" t="str">
        <f t="shared" si="65"/>
        <v/>
      </c>
      <c r="W207" s="19" t="str">
        <f t="shared" si="66"/>
        <v/>
      </c>
      <c r="X207" s="19" t="str">
        <f t="shared" si="67"/>
        <v/>
      </c>
      <c r="Y207" s="19" t="str">
        <f t="shared" si="72"/>
        <v/>
      </c>
      <c r="Z207" s="27" t="str">
        <f t="shared" si="68"/>
        <v/>
      </c>
      <c r="AA207" s="32"/>
      <c r="AB207" s="36"/>
      <c r="AC207" s="35" t="str">
        <f t="shared" si="58"/>
        <v/>
      </c>
      <c r="AD207" s="35" t="str">
        <f>IF(AA207="","",SUMIFS(商品管理表!$N$8:$N$10000,商品管理表!$C$8:$C$10000,仕入れ管理表!$D207,商品管理表!$Y$8:$Y$10000,"済"))</f>
        <v/>
      </c>
      <c r="AE207" s="35" t="str">
        <f t="shared" si="73"/>
        <v/>
      </c>
      <c r="AF207" s="18"/>
      <c r="AG207" s="18"/>
      <c r="AH207" s="18"/>
      <c r="AI207" s="156" t="str">
        <f t="shared" si="69"/>
        <v/>
      </c>
      <c r="AJ207" s="127"/>
      <c r="AK207" s="128" t="str">
        <f t="shared" si="70"/>
        <v/>
      </c>
      <c r="AL207" s="128"/>
    </row>
    <row r="208" spans="3:38" x14ac:dyDescent="0.2">
      <c r="C208" s="150">
        <v>200</v>
      </c>
      <c r="D208" s="151"/>
      <c r="E208" s="21"/>
      <c r="F208" s="24"/>
      <c r="G208" s="3"/>
      <c r="H208" s="3"/>
      <c r="I208" s="26"/>
      <c r="J208" s="26"/>
      <c r="K208" s="33"/>
      <c r="L208" s="34"/>
      <c r="M208" s="34" t="str">
        <f t="shared" si="61"/>
        <v/>
      </c>
      <c r="N208" s="34" t="str">
        <f t="shared" si="59"/>
        <v/>
      </c>
      <c r="O208" s="34"/>
      <c r="P208" s="34" t="str">
        <f t="shared" si="60"/>
        <v/>
      </c>
      <c r="Q208" s="34" t="str">
        <f t="shared" si="62"/>
        <v/>
      </c>
      <c r="R208" s="34" t="str">
        <f t="shared" si="63"/>
        <v/>
      </c>
      <c r="S208" s="19" t="str">
        <f t="shared" si="64"/>
        <v/>
      </c>
      <c r="T208" s="19"/>
      <c r="U208" s="19" t="str">
        <f t="shared" si="71"/>
        <v/>
      </c>
      <c r="V208" s="19" t="str">
        <f t="shared" si="65"/>
        <v/>
      </c>
      <c r="W208" s="19" t="str">
        <f t="shared" si="66"/>
        <v/>
      </c>
      <c r="X208" s="19" t="str">
        <f t="shared" si="67"/>
        <v/>
      </c>
      <c r="Y208" s="19" t="str">
        <f t="shared" si="72"/>
        <v/>
      </c>
      <c r="Z208" s="27" t="str">
        <f t="shared" si="68"/>
        <v/>
      </c>
      <c r="AA208" s="32"/>
      <c r="AB208" s="36"/>
      <c r="AC208" s="35" t="str">
        <f t="shared" si="58"/>
        <v/>
      </c>
      <c r="AD208" s="35" t="str">
        <f>IF(AA208="","",SUMIFS(商品管理表!$N$8:$N$10000,商品管理表!$C$8:$C$10000,仕入れ管理表!$D208,商品管理表!$Y$8:$Y$10000,"済"))</f>
        <v/>
      </c>
      <c r="AE208" s="35" t="str">
        <f t="shared" si="73"/>
        <v/>
      </c>
      <c r="AF208" s="18"/>
      <c r="AG208" s="18"/>
      <c r="AH208" s="18"/>
      <c r="AI208" s="156" t="str">
        <f t="shared" si="69"/>
        <v/>
      </c>
      <c r="AJ208" s="127"/>
      <c r="AK208" s="128" t="str">
        <f t="shared" si="70"/>
        <v/>
      </c>
      <c r="AL208" s="128"/>
    </row>
    <row r="209" spans="3:38" x14ac:dyDescent="0.2">
      <c r="C209" s="150">
        <v>201</v>
      </c>
      <c r="D209" s="151"/>
      <c r="E209" s="21"/>
      <c r="F209" s="24"/>
      <c r="G209" s="3"/>
      <c r="H209" s="3"/>
      <c r="I209" s="26"/>
      <c r="J209" s="26"/>
      <c r="K209" s="33"/>
      <c r="L209" s="34"/>
      <c r="M209" s="34" t="str">
        <f t="shared" si="61"/>
        <v/>
      </c>
      <c r="N209" s="34" t="str">
        <f t="shared" si="59"/>
        <v/>
      </c>
      <c r="O209" s="34"/>
      <c r="P209" s="34" t="str">
        <f t="shared" si="60"/>
        <v/>
      </c>
      <c r="Q209" s="34" t="str">
        <f t="shared" si="62"/>
        <v/>
      </c>
      <c r="R209" s="34" t="str">
        <f t="shared" si="63"/>
        <v/>
      </c>
      <c r="S209" s="19" t="str">
        <f t="shared" si="64"/>
        <v/>
      </c>
      <c r="T209" s="19"/>
      <c r="U209" s="19" t="str">
        <f t="shared" si="71"/>
        <v/>
      </c>
      <c r="V209" s="19" t="str">
        <f t="shared" si="65"/>
        <v/>
      </c>
      <c r="W209" s="19" t="str">
        <f t="shared" si="66"/>
        <v/>
      </c>
      <c r="X209" s="19" t="str">
        <f t="shared" si="67"/>
        <v/>
      </c>
      <c r="Y209" s="19" t="str">
        <f t="shared" si="72"/>
        <v/>
      </c>
      <c r="Z209" s="27" t="str">
        <f t="shared" si="68"/>
        <v/>
      </c>
      <c r="AA209" s="32"/>
      <c r="AB209" s="36"/>
      <c r="AC209" s="35" t="str">
        <f t="shared" si="58"/>
        <v/>
      </c>
      <c r="AD209" s="35" t="str">
        <f>IF(AA209="","",SUMIFS(商品管理表!$N$8:$N$10000,商品管理表!$C$8:$C$10000,仕入れ管理表!$D209,商品管理表!$Y$8:$Y$10000,"済"))</f>
        <v/>
      </c>
      <c r="AE209" s="35" t="str">
        <f t="shared" si="73"/>
        <v/>
      </c>
      <c r="AF209" s="18"/>
      <c r="AG209" s="18"/>
      <c r="AH209" s="18"/>
      <c r="AI209" s="156" t="str">
        <f t="shared" si="69"/>
        <v/>
      </c>
      <c r="AJ209" s="127"/>
      <c r="AK209" s="128" t="str">
        <f t="shared" si="70"/>
        <v/>
      </c>
      <c r="AL209" s="128"/>
    </row>
    <row r="210" spans="3:38" x14ac:dyDescent="0.2">
      <c r="C210" s="150">
        <v>202</v>
      </c>
      <c r="D210" s="151"/>
      <c r="E210" s="21"/>
      <c r="F210" s="24"/>
      <c r="G210" s="3"/>
      <c r="H210" s="3"/>
      <c r="I210" s="26"/>
      <c r="J210" s="26"/>
      <c r="K210" s="33"/>
      <c r="L210" s="34"/>
      <c r="M210" s="34" t="str">
        <f t="shared" si="61"/>
        <v/>
      </c>
      <c r="N210" s="34" t="str">
        <f t="shared" si="59"/>
        <v/>
      </c>
      <c r="O210" s="34"/>
      <c r="P210" s="34" t="str">
        <f t="shared" si="60"/>
        <v/>
      </c>
      <c r="Q210" s="34" t="str">
        <f t="shared" si="62"/>
        <v/>
      </c>
      <c r="R210" s="34" t="str">
        <f t="shared" si="63"/>
        <v/>
      </c>
      <c r="S210" s="19" t="str">
        <f t="shared" si="64"/>
        <v/>
      </c>
      <c r="T210" s="19"/>
      <c r="U210" s="19" t="str">
        <f t="shared" si="71"/>
        <v/>
      </c>
      <c r="V210" s="19" t="str">
        <f t="shared" si="65"/>
        <v/>
      </c>
      <c r="W210" s="19" t="str">
        <f t="shared" si="66"/>
        <v/>
      </c>
      <c r="X210" s="19" t="str">
        <f t="shared" si="67"/>
        <v/>
      </c>
      <c r="Y210" s="19" t="str">
        <f t="shared" si="72"/>
        <v/>
      </c>
      <c r="Z210" s="27" t="str">
        <f t="shared" si="68"/>
        <v/>
      </c>
      <c r="AA210" s="32"/>
      <c r="AB210" s="36"/>
      <c r="AC210" s="35" t="str">
        <f t="shared" si="58"/>
        <v/>
      </c>
      <c r="AD210" s="35" t="str">
        <f>IF(AA210="","",SUMIFS(商品管理表!$N$8:$N$10000,商品管理表!$C$8:$C$10000,仕入れ管理表!$D210,商品管理表!$Y$8:$Y$10000,"済"))</f>
        <v/>
      </c>
      <c r="AE210" s="35" t="str">
        <f t="shared" si="73"/>
        <v/>
      </c>
      <c r="AF210" s="18"/>
      <c r="AG210" s="18"/>
      <c r="AH210" s="18"/>
      <c r="AI210" s="156" t="str">
        <f t="shared" si="69"/>
        <v/>
      </c>
      <c r="AJ210" s="127"/>
      <c r="AK210" s="128" t="str">
        <f t="shared" si="70"/>
        <v/>
      </c>
      <c r="AL210" s="128"/>
    </row>
    <row r="211" spans="3:38" x14ac:dyDescent="0.2">
      <c r="C211" s="150">
        <v>203</v>
      </c>
      <c r="D211" s="151"/>
      <c r="E211" s="21"/>
      <c r="F211" s="24"/>
      <c r="G211" s="3"/>
      <c r="H211" s="3"/>
      <c r="I211" s="26"/>
      <c r="J211" s="26"/>
      <c r="K211" s="33"/>
      <c r="L211" s="34"/>
      <c r="M211" s="34" t="str">
        <f t="shared" si="61"/>
        <v/>
      </c>
      <c r="N211" s="34" t="str">
        <f t="shared" si="59"/>
        <v/>
      </c>
      <c r="O211" s="34"/>
      <c r="P211" s="34" t="str">
        <f t="shared" si="60"/>
        <v/>
      </c>
      <c r="Q211" s="34" t="str">
        <f t="shared" si="62"/>
        <v/>
      </c>
      <c r="R211" s="34" t="str">
        <f t="shared" si="63"/>
        <v/>
      </c>
      <c r="S211" s="19" t="str">
        <f t="shared" si="64"/>
        <v/>
      </c>
      <c r="T211" s="19"/>
      <c r="U211" s="19" t="str">
        <f t="shared" si="71"/>
        <v/>
      </c>
      <c r="V211" s="19" t="str">
        <f t="shared" si="65"/>
        <v/>
      </c>
      <c r="W211" s="19" t="str">
        <f t="shared" si="66"/>
        <v/>
      </c>
      <c r="X211" s="19" t="str">
        <f t="shared" si="67"/>
        <v/>
      </c>
      <c r="Y211" s="19" t="str">
        <f t="shared" si="72"/>
        <v/>
      </c>
      <c r="Z211" s="27" t="str">
        <f t="shared" si="68"/>
        <v/>
      </c>
      <c r="AA211" s="32"/>
      <c r="AB211" s="36"/>
      <c r="AC211" s="35" t="str">
        <f t="shared" si="58"/>
        <v/>
      </c>
      <c r="AD211" s="35" t="str">
        <f>IF(AA211="","",SUMIFS(商品管理表!$N$8:$N$10000,商品管理表!$C$8:$C$10000,仕入れ管理表!$D211,商品管理表!$Y$8:$Y$10000,"済"))</f>
        <v/>
      </c>
      <c r="AE211" s="35" t="str">
        <f t="shared" si="73"/>
        <v/>
      </c>
      <c r="AF211" s="18"/>
      <c r="AG211" s="18"/>
      <c r="AH211" s="18"/>
      <c r="AI211" s="156" t="str">
        <f t="shared" si="69"/>
        <v/>
      </c>
      <c r="AJ211" s="127"/>
      <c r="AK211" s="128" t="str">
        <f t="shared" si="70"/>
        <v/>
      </c>
      <c r="AL211" s="128"/>
    </row>
    <row r="212" spans="3:38" x14ac:dyDescent="0.2">
      <c r="C212" s="150">
        <v>204</v>
      </c>
      <c r="D212" s="151"/>
      <c r="E212" s="21"/>
      <c r="F212" s="24"/>
      <c r="G212" s="3"/>
      <c r="H212" s="3"/>
      <c r="I212" s="26"/>
      <c r="J212" s="26"/>
      <c r="K212" s="33"/>
      <c r="L212" s="34"/>
      <c r="M212" s="34" t="str">
        <f t="shared" si="61"/>
        <v/>
      </c>
      <c r="N212" s="34" t="str">
        <f t="shared" si="59"/>
        <v/>
      </c>
      <c r="O212" s="34"/>
      <c r="P212" s="34" t="str">
        <f t="shared" si="60"/>
        <v/>
      </c>
      <c r="Q212" s="34" t="str">
        <f t="shared" si="62"/>
        <v/>
      </c>
      <c r="R212" s="34" t="str">
        <f t="shared" si="63"/>
        <v/>
      </c>
      <c r="S212" s="19" t="str">
        <f t="shared" si="64"/>
        <v/>
      </c>
      <c r="T212" s="19"/>
      <c r="U212" s="19" t="str">
        <f t="shared" si="71"/>
        <v/>
      </c>
      <c r="V212" s="19" t="str">
        <f t="shared" si="65"/>
        <v/>
      </c>
      <c r="W212" s="19" t="str">
        <f t="shared" si="66"/>
        <v/>
      </c>
      <c r="X212" s="19" t="str">
        <f t="shared" si="67"/>
        <v/>
      </c>
      <c r="Y212" s="19" t="str">
        <f t="shared" si="72"/>
        <v/>
      </c>
      <c r="Z212" s="27" t="str">
        <f t="shared" si="68"/>
        <v/>
      </c>
      <c r="AA212" s="32"/>
      <c r="AB212" s="36"/>
      <c r="AC212" s="35" t="str">
        <f t="shared" si="58"/>
        <v/>
      </c>
      <c r="AD212" s="35" t="str">
        <f>IF(AA212="","",SUMIFS(商品管理表!$N$8:$N$10000,商品管理表!$C$8:$C$10000,仕入れ管理表!$D212,商品管理表!$Y$8:$Y$10000,"済"))</f>
        <v/>
      </c>
      <c r="AE212" s="35" t="str">
        <f t="shared" si="73"/>
        <v/>
      </c>
      <c r="AF212" s="18"/>
      <c r="AG212" s="18"/>
      <c r="AH212" s="18"/>
      <c r="AI212" s="156" t="str">
        <f t="shared" si="69"/>
        <v/>
      </c>
      <c r="AJ212" s="127"/>
      <c r="AK212" s="128" t="str">
        <f t="shared" si="70"/>
        <v/>
      </c>
      <c r="AL212" s="128"/>
    </row>
    <row r="213" spans="3:38" x14ac:dyDescent="0.2">
      <c r="C213" s="150">
        <v>205</v>
      </c>
      <c r="D213" s="151"/>
      <c r="E213" s="21"/>
      <c r="F213" s="24"/>
      <c r="G213" s="3"/>
      <c r="H213" s="3"/>
      <c r="I213" s="26"/>
      <c r="J213" s="26"/>
      <c r="K213" s="33"/>
      <c r="L213" s="34"/>
      <c r="M213" s="34" t="str">
        <f t="shared" si="61"/>
        <v/>
      </c>
      <c r="N213" s="34" t="str">
        <f t="shared" si="59"/>
        <v/>
      </c>
      <c r="O213" s="34"/>
      <c r="P213" s="34" t="str">
        <f t="shared" si="60"/>
        <v/>
      </c>
      <c r="Q213" s="34" t="str">
        <f t="shared" si="62"/>
        <v/>
      </c>
      <c r="R213" s="34" t="str">
        <f t="shared" si="63"/>
        <v/>
      </c>
      <c r="S213" s="19" t="str">
        <f t="shared" si="64"/>
        <v/>
      </c>
      <c r="T213" s="19"/>
      <c r="U213" s="19" t="str">
        <f t="shared" si="71"/>
        <v/>
      </c>
      <c r="V213" s="19" t="str">
        <f t="shared" si="65"/>
        <v/>
      </c>
      <c r="W213" s="19" t="str">
        <f t="shared" si="66"/>
        <v/>
      </c>
      <c r="X213" s="19" t="str">
        <f t="shared" si="67"/>
        <v/>
      </c>
      <c r="Y213" s="19" t="str">
        <f t="shared" si="72"/>
        <v/>
      </c>
      <c r="Z213" s="27" t="str">
        <f t="shared" si="68"/>
        <v/>
      </c>
      <c r="AA213" s="32"/>
      <c r="AB213" s="36"/>
      <c r="AC213" s="35" t="str">
        <f t="shared" si="58"/>
        <v/>
      </c>
      <c r="AD213" s="35" t="str">
        <f>IF(AA213="","",SUMIFS(商品管理表!$N$8:$N$10000,商品管理表!$C$8:$C$10000,仕入れ管理表!$D213,商品管理表!$Y$8:$Y$10000,"済"))</f>
        <v/>
      </c>
      <c r="AE213" s="35" t="str">
        <f t="shared" si="73"/>
        <v/>
      </c>
      <c r="AF213" s="18"/>
      <c r="AG213" s="18"/>
      <c r="AH213" s="18"/>
      <c r="AI213" s="156" t="str">
        <f t="shared" si="69"/>
        <v/>
      </c>
      <c r="AJ213" s="127"/>
      <c r="AK213" s="128" t="str">
        <f t="shared" si="70"/>
        <v/>
      </c>
      <c r="AL213" s="128"/>
    </row>
    <row r="214" spans="3:38" x14ac:dyDescent="0.2">
      <c r="C214" s="150">
        <v>206</v>
      </c>
      <c r="D214" s="151"/>
      <c r="E214" s="21"/>
      <c r="F214" s="24"/>
      <c r="G214" s="3"/>
      <c r="H214" s="3"/>
      <c r="I214" s="26"/>
      <c r="J214" s="26"/>
      <c r="K214" s="33"/>
      <c r="L214" s="34"/>
      <c r="M214" s="34" t="str">
        <f t="shared" si="61"/>
        <v/>
      </c>
      <c r="N214" s="34" t="str">
        <f t="shared" si="59"/>
        <v/>
      </c>
      <c r="O214" s="34"/>
      <c r="P214" s="34" t="str">
        <f t="shared" si="60"/>
        <v/>
      </c>
      <c r="Q214" s="34" t="str">
        <f t="shared" si="62"/>
        <v/>
      </c>
      <c r="R214" s="34" t="str">
        <f t="shared" si="63"/>
        <v/>
      </c>
      <c r="S214" s="19" t="str">
        <f t="shared" si="64"/>
        <v/>
      </c>
      <c r="T214" s="19"/>
      <c r="U214" s="19" t="str">
        <f t="shared" si="71"/>
        <v/>
      </c>
      <c r="V214" s="19" t="str">
        <f t="shared" si="65"/>
        <v/>
      </c>
      <c r="W214" s="19" t="str">
        <f t="shared" si="66"/>
        <v/>
      </c>
      <c r="X214" s="19" t="str">
        <f t="shared" si="67"/>
        <v/>
      </c>
      <c r="Y214" s="19" t="str">
        <f t="shared" si="72"/>
        <v/>
      </c>
      <c r="Z214" s="27" t="str">
        <f t="shared" si="68"/>
        <v/>
      </c>
      <c r="AA214" s="32"/>
      <c r="AB214" s="36"/>
      <c r="AC214" s="35" t="str">
        <f t="shared" si="58"/>
        <v/>
      </c>
      <c r="AD214" s="35" t="str">
        <f>IF(AA214="","",SUMIFS(商品管理表!$N$8:$N$10000,商品管理表!$C$8:$C$10000,仕入れ管理表!$D214,商品管理表!$Y$8:$Y$10000,"済"))</f>
        <v/>
      </c>
      <c r="AE214" s="35" t="str">
        <f t="shared" si="73"/>
        <v/>
      </c>
      <c r="AF214" s="18"/>
      <c r="AG214" s="18"/>
      <c r="AH214" s="18"/>
      <c r="AI214" s="156" t="str">
        <f t="shared" si="69"/>
        <v/>
      </c>
      <c r="AJ214" s="127"/>
      <c r="AK214" s="128" t="str">
        <f t="shared" si="70"/>
        <v/>
      </c>
      <c r="AL214" s="128"/>
    </row>
    <row r="215" spans="3:38" x14ac:dyDescent="0.2">
      <c r="C215" s="150">
        <v>207</v>
      </c>
      <c r="D215" s="151"/>
      <c r="E215" s="21"/>
      <c r="F215" s="24"/>
      <c r="G215" s="3"/>
      <c r="H215" s="3"/>
      <c r="I215" s="26"/>
      <c r="J215" s="26"/>
      <c r="K215" s="33"/>
      <c r="L215" s="34"/>
      <c r="M215" s="34" t="str">
        <f t="shared" si="61"/>
        <v/>
      </c>
      <c r="N215" s="34" t="str">
        <f t="shared" si="59"/>
        <v/>
      </c>
      <c r="O215" s="34"/>
      <c r="P215" s="34" t="str">
        <f t="shared" si="60"/>
        <v/>
      </c>
      <c r="Q215" s="34" t="str">
        <f t="shared" si="62"/>
        <v/>
      </c>
      <c r="R215" s="34" t="str">
        <f t="shared" si="63"/>
        <v/>
      </c>
      <c r="S215" s="19" t="str">
        <f t="shared" si="64"/>
        <v/>
      </c>
      <c r="T215" s="19"/>
      <c r="U215" s="19" t="str">
        <f t="shared" si="71"/>
        <v/>
      </c>
      <c r="V215" s="19" t="str">
        <f t="shared" si="65"/>
        <v/>
      </c>
      <c r="W215" s="19" t="str">
        <f t="shared" si="66"/>
        <v/>
      </c>
      <c r="X215" s="19" t="str">
        <f t="shared" si="67"/>
        <v/>
      </c>
      <c r="Y215" s="19" t="str">
        <f t="shared" si="72"/>
        <v/>
      </c>
      <c r="Z215" s="27" t="str">
        <f t="shared" si="68"/>
        <v/>
      </c>
      <c r="AA215" s="32"/>
      <c r="AB215" s="36"/>
      <c r="AC215" s="35" t="str">
        <f t="shared" si="58"/>
        <v/>
      </c>
      <c r="AD215" s="35" t="str">
        <f>IF(AA215="","",SUMIFS(商品管理表!$N$8:$N$10000,商品管理表!$C$8:$C$10000,仕入れ管理表!$D215,商品管理表!$Y$8:$Y$10000,"済"))</f>
        <v/>
      </c>
      <c r="AE215" s="35" t="str">
        <f t="shared" si="73"/>
        <v/>
      </c>
      <c r="AF215" s="18"/>
      <c r="AG215" s="18"/>
      <c r="AH215" s="18"/>
      <c r="AI215" s="156" t="str">
        <f t="shared" si="69"/>
        <v/>
      </c>
      <c r="AJ215" s="127"/>
      <c r="AK215" s="128" t="str">
        <f t="shared" si="70"/>
        <v/>
      </c>
      <c r="AL215" s="128"/>
    </row>
    <row r="216" spans="3:38" x14ac:dyDescent="0.2">
      <c r="C216" s="150">
        <v>208</v>
      </c>
      <c r="D216" s="151"/>
      <c r="E216" s="21"/>
      <c r="F216" s="24"/>
      <c r="G216" s="3"/>
      <c r="H216" s="3"/>
      <c r="I216" s="26"/>
      <c r="J216" s="26"/>
      <c r="K216" s="33"/>
      <c r="L216" s="34"/>
      <c r="M216" s="34" t="str">
        <f t="shared" si="61"/>
        <v/>
      </c>
      <c r="N216" s="34" t="str">
        <f t="shared" si="59"/>
        <v/>
      </c>
      <c r="O216" s="34"/>
      <c r="P216" s="34" t="str">
        <f t="shared" si="60"/>
        <v/>
      </c>
      <c r="Q216" s="34" t="str">
        <f t="shared" si="62"/>
        <v/>
      </c>
      <c r="R216" s="34" t="str">
        <f t="shared" si="63"/>
        <v/>
      </c>
      <c r="S216" s="19" t="str">
        <f t="shared" si="64"/>
        <v/>
      </c>
      <c r="T216" s="19"/>
      <c r="U216" s="19" t="str">
        <f t="shared" si="71"/>
        <v/>
      </c>
      <c r="V216" s="19" t="str">
        <f t="shared" si="65"/>
        <v/>
      </c>
      <c r="W216" s="19" t="str">
        <f t="shared" si="66"/>
        <v/>
      </c>
      <c r="X216" s="19" t="str">
        <f t="shared" si="67"/>
        <v/>
      </c>
      <c r="Y216" s="19" t="str">
        <f t="shared" si="72"/>
        <v/>
      </c>
      <c r="Z216" s="27" t="str">
        <f t="shared" si="68"/>
        <v/>
      </c>
      <c r="AA216" s="32"/>
      <c r="AB216" s="36"/>
      <c r="AC216" s="35" t="str">
        <f t="shared" si="58"/>
        <v/>
      </c>
      <c r="AD216" s="35" t="str">
        <f>IF(AA216="","",SUMIFS(商品管理表!$N$8:$N$10000,商品管理表!$C$8:$C$10000,仕入れ管理表!$D216,商品管理表!$Y$8:$Y$10000,"済"))</f>
        <v/>
      </c>
      <c r="AE216" s="35" t="str">
        <f t="shared" si="73"/>
        <v/>
      </c>
      <c r="AF216" s="18"/>
      <c r="AG216" s="18"/>
      <c r="AH216" s="18"/>
      <c r="AI216" s="156" t="str">
        <f t="shared" si="69"/>
        <v/>
      </c>
      <c r="AJ216" s="127"/>
      <c r="AK216" s="128" t="str">
        <f t="shared" si="70"/>
        <v/>
      </c>
      <c r="AL216" s="128"/>
    </row>
    <row r="217" spans="3:38" x14ac:dyDescent="0.2">
      <c r="C217" s="150">
        <v>209</v>
      </c>
      <c r="D217" s="151"/>
      <c r="E217" s="21"/>
      <c r="F217" s="24"/>
      <c r="G217" s="3"/>
      <c r="H217" s="3"/>
      <c r="I217" s="26"/>
      <c r="J217" s="26"/>
      <c r="K217" s="33"/>
      <c r="L217" s="34"/>
      <c r="M217" s="34" t="str">
        <f t="shared" si="61"/>
        <v/>
      </c>
      <c r="N217" s="34" t="str">
        <f t="shared" si="59"/>
        <v/>
      </c>
      <c r="O217" s="34"/>
      <c r="P217" s="34" t="str">
        <f t="shared" si="60"/>
        <v/>
      </c>
      <c r="Q217" s="34" t="str">
        <f t="shared" si="62"/>
        <v/>
      </c>
      <c r="R217" s="34" t="str">
        <f t="shared" si="63"/>
        <v/>
      </c>
      <c r="S217" s="19" t="str">
        <f t="shared" si="64"/>
        <v/>
      </c>
      <c r="T217" s="19"/>
      <c r="U217" s="19" t="str">
        <f t="shared" si="71"/>
        <v/>
      </c>
      <c r="V217" s="19" t="str">
        <f t="shared" si="65"/>
        <v/>
      </c>
      <c r="W217" s="19" t="str">
        <f t="shared" si="66"/>
        <v/>
      </c>
      <c r="X217" s="19" t="str">
        <f t="shared" si="67"/>
        <v/>
      </c>
      <c r="Y217" s="19" t="str">
        <f t="shared" si="72"/>
        <v/>
      </c>
      <c r="Z217" s="27" t="str">
        <f t="shared" si="68"/>
        <v/>
      </c>
      <c r="AA217" s="32"/>
      <c r="AB217" s="36"/>
      <c r="AC217" s="35" t="str">
        <f t="shared" si="58"/>
        <v/>
      </c>
      <c r="AD217" s="35" t="str">
        <f>IF(AA217="","",SUMIFS(商品管理表!$N$8:$N$10000,商品管理表!$C$8:$C$10000,仕入れ管理表!$D217,商品管理表!$Y$8:$Y$10000,"済"))</f>
        <v/>
      </c>
      <c r="AE217" s="35" t="str">
        <f t="shared" si="73"/>
        <v/>
      </c>
      <c r="AF217" s="18"/>
      <c r="AG217" s="18"/>
      <c r="AH217" s="18"/>
      <c r="AI217" s="156" t="str">
        <f t="shared" si="69"/>
        <v/>
      </c>
      <c r="AJ217" s="127"/>
      <c r="AK217" s="128" t="str">
        <f t="shared" si="70"/>
        <v/>
      </c>
      <c r="AL217" s="128"/>
    </row>
    <row r="218" spans="3:38" x14ac:dyDescent="0.2">
      <c r="C218" s="150">
        <v>210</v>
      </c>
      <c r="D218" s="151"/>
      <c r="E218" s="21"/>
      <c r="F218" s="24"/>
      <c r="G218" s="3"/>
      <c r="H218" s="3"/>
      <c r="I218" s="26"/>
      <c r="J218" s="26"/>
      <c r="K218" s="33"/>
      <c r="L218" s="34"/>
      <c r="M218" s="34" t="str">
        <f t="shared" si="61"/>
        <v/>
      </c>
      <c r="N218" s="34" t="str">
        <f t="shared" si="59"/>
        <v/>
      </c>
      <c r="O218" s="34"/>
      <c r="P218" s="34" t="str">
        <f t="shared" si="60"/>
        <v/>
      </c>
      <c r="Q218" s="34" t="str">
        <f t="shared" si="62"/>
        <v/>
      </c>
      <c r="R218" s="34" t="str">
        <f t="shared" si="63"/>
        <v/>
      </c>
      <c r="S218" s="19" t="str">
        <f t="shared" si="64"/>
        <v/>
      </c>
      <c r="T218" s="19"/>
      <c r="U218" s="19" t="str">
        <f t="shared" si="71"/>
        <v/>
      </c>
      <c r="V218" s="19" t="str">
        <f t="shared" si="65"/>
        <v/>
      </c>
      <c r="W218" s="19" t="str">
        <f t="shared" si="66"/>
        <v/>
      </c>
      <c r="X218" s="19" t="str">
        <f t="shared" si="67"/>
        <v/>
      </c>
      <c r="Y218" s="19" t="str">
        <f t="shared" si="72"/>
        <v/>
      </c>
      <c r="Z218" s="27" t="str">
        <f t="shared" si="68"/>
        <v/>
      </c>
      <c r="AA218" s="32"/>
      <c r="AB218" s="36"/>
      <c r="AC218" s="35" t="str">
        <f t="shared" si="58"/>
        <v/>
      </c>
      <c r="AD218" s="35" t="str">
        <f>IF(AA218="","",SUMIFS(商品管理表!$N$8:$N$10000,商品管理表!$C$8:$C$10000,仕入れ管理表!$D218,商品管理表!$Y$8:$Y$10000,"済"))</f>
        <v/>
      </c>
      <c r="AE218" s="35" t="str">
        <f t="shared" si="73"/>
        <v/>
      </c>
      <c r="AF218" s="18"/>
      <c r="AG218" s="18"/>
      <c r="AH218" s="18"/>
      <c r="AI218" s="156" t="str">
        <f t="shared" si="69"/>
        <v/>
      </c>
      <c r="AJ218" s="127"/>
      <c r="AK218" s="128" t="str">
        <f t="shared" si="70"/>
        <v/>
      </c>
      <c r="AL218" s="128"/>
    </row>
    <row r="219" spans="3:38" x14ac:dyDescent="0.2">
      <c r="C219" s="150">
        <v>211</v>
      </c>
      <c r="D219" s="151"/>
      <c r="E219" s="21"/>
      <c r="F219" s="24"/>
      <c r="G219" s="3"/>
      <c r="H219" s="3"/>
      <c r="I219" s="26"/>
      <c r="J219" s="26"/>
      <c r="K219" s="33"/>
      <c r="L219" s="34"/>
      <c r="M219" s="34" t="str">
        <f t="shared" si="61"/>
        <v/>
      </c>
      <c r="N219" s="34" t="str">
        <f t="shared" si="59"/>
        <v/>
      </c>
      <c r="O219" s="34"/>
      <c r="P219" s="34" t="str">
        <f t="shared" si="60"/>
        <v/>
      </c>
      <c r="Q219" s="34" t="str">
        <f t="shared" si="62"/>
        <v/>
      </c>
      <c r="R219" s="34" t="str">
        <f t="shared" si="63"/>
        <v/>
      </c>
      <c r="S219" s="19" t="str">
        <f t="shared" si="64"/>
        <v/>
      </c>
      <c r="T219" s="19"/>
      <c r="U219" s="19" t="str">
        <f t="shared" si="71"/>
        <v/>
      </c>
      <c r="V219" s="19" t="str">
        <f t="shared" si="65"/>
        <v/>
      </c>
      <c r="W219" s="19" t="str">
        <f t="shared" si="66"/>
        <v/>
      </c>
      <c r="X219" s="19" t="str">
        <f t="shared" si="67"/>
        <v/>
      </c>
      <c r="Y219" s="19" t="str">
        <f t="shared" si="72"/>
        <v/>
      </c>
      <c r="Z219" s="27" t="str">
        <f t="shared" si="68"/>
        <v/>
      </c>
      <c r="AA219" s="32"/>
      <c r="AB219" s="36"/>
      <c r="AC219" s="35" t="str">
        <f t="shared" si="58"/>
        <v/>
      </c>
      <c r="AD219" s="35" t="str">
        <f>IF(AA219="","",SUMIFS(商品管理表!$N$8:$N$10000,商品管理表!$C$8:$C$10000,仕入れ管理表!$D219,商品管理表!$Y$8:$Y$10000,"済"))</f>
        <v/>
      </c>
      <c r="AE219" s="35" t="str">
        <f t="shared" si="73"/>
        <v/>
      </c>
      <c r="AF219" s="18"/>
      <c r="AG219" s="18"/>
      <c r="AH219" s="18"/>
      <c r="AI219" s="156" t="str">
        <f t="shared" si="69"/>
        <v/>
      </c>
      <c r="AJ219" s="127"/>
      <c r="AK219" s="128" t="str">
        <f t="shared" si="70"/>
        <v/>
      </c>
      <c r="AL219" s="128"/>
    </row>
    <row r="220" spans="3:38" x14ac:dyDescent="0.2">
      <c r="C220" s="150">
        <v>212</v>
      </c>
      <c r="D220" s="151"/>
      <c r="E220" s="21"/>
      <c r="F220" s="24"/>
      <c r="G220" s="3"/>
      <c r="H220" s="3"/>
      <c r="I220" s="26"/>
      <c r="J220" s="26"/>
      <c r="K220" s="33"/>
      <c r="L220" s="34"/>
      <c r="M220" s="34" t="str">
        <f t="shared" si="61"/>
        <v/>
      </c>
      <c r="N220" s="34" t="str">
        <f t="shared" si="59"/>
        <v/>
      </c>
      <c r="O220" s="34"/>
      <c r="P220" s="34" t="str">
        <f t="shared" si="60"/>
        <v/>
      </c>
      <c r="Q220" s="34" t="str">
        <f t="shared" si="62"/>
        <v/>
      </c>
      <c r="R220" s="34" t="str">
        <f t="shared" si="63"/>
        <v/>
      </c>
      <c r="S220" s="19" t="str">
        <f t="shared" si="64"/>
        <v/>
      </c>
      <c r="T220" s="19"/>
      <c r="U220" s="19" t="str">
        <f t="shared" si="71"/>
        <v/>
      </c>
      <c r="V220" s="19" t="str">
        <f t="shared" si="65"/>
        <v/>
      </c>
      <c r="W220" s="19" t="str">
        <f t="shared" si="66"/>
        <v/>
      </c>
      <c r="X220" s="19" t="str">
        <f t="shared" si="67"/>
        <v/>
      </c>
      <c r="Y220" s="19" t="str">
        <f t="shared" si="72"/>
        <v/>
      </c>
      <c r="Z220" s="27" t="str">
        <f t="shared" si="68"/>
        <v/>
      </c>
      <c r="AA220" s="32"/>
      <c r="AB220" s="36"/>
      <c r="AC220" s="35" t="str">
        <f t="shared" si="58"/>
        <v/>
      </c>
      <c r="AD220" s="35" t="str">
        <f>IF(AA220="","",SUMIFS(商品管理表!$N$8:$N$10000,商品管理表!$C$8:$C$10000,仕入れ管理表!$D220,商品管理表!$Y$8:$Y$10000,"済"))</f>
        <v/>
      </c>
      <c r="AE220" s="35" t="str">
        <f t="shared" si="73"/>
        <v/>
      </c>
      <c r="AF220" s="18"/>
      <c r="AG220" s="18"/>
      <c r="AH220" s="18"/>
      <c r="AI220" s="156" t="str">
        <f t="shared" si="69"/>
        <v/>
      </c>
      <c r="AJ220" s="127"/>
      <c r="AK220" s="128" t="str">
        <f t="shared" si="70"/>
        <v/>
      </c>
      <c r="AL220" s="128"/>
    </row>
    <row r="221" spans="3:38" x14ac:dyDescent="0.2">
      <c r="C221" s="150">
        <v>213</v>
      </c>
      <c r="D221" s="151"/>
      <c r="E221" s="21"/>
      <c r="F221" s="24"/>
      <c r="G221" s="3"/>
      <c r="H221" s="3"/>
      <c r="I221" s="26"/>
      <c r="J221" s="26"/>
      <c r="K221" s="33"/>
      <c r="L221" s="34"/>
      <c r="M221" s="34" t="str">
        <f t="shared" si="61"/>
        <v/>
      </c>
      <c r="N221" s="34" t="str">
        <f t="shared" si="59"/>
        <v/>
      </c>
      <c r="O221" s="34"/>
      <c r="P221" s="34" t="str">
        <f t="shared" si="60"/>
        <v/>
      </c>
      <c r="Q221" s="34" t="str">
        <f t="shared" si="62"/>
        <v/>
      </c>
      <c r="R221" s="34" t="str">
        <f t="shared" si="63"/>
        <v/>
      </c>
      <c r="S221" s="19" t="str">
        <f t="shared" si="64"/>
        <v/>
      </c>
      <c r="T221" s="19"/>
      <c r="U221" s="19" t="str">
        <f t="shared" si="71"/>
        <v/>
      </c>
      <c r="V221" s="19" t="str">
        <f t="shared" si="65"/>
        <v/>
      </c>
      <c r="W221" s="19" t="str">
        <f t="shared" si="66"/>
        <v/>
      </c>
      <c r="X221" s="19" t="str">
        <f t="shared" si="67"/>
        <v/>
      </c>
      <c r="Y221" s="19" t="str">
        <f t="shared" si="72"/>
        <v/>
      </c>
      <c r="Z221" s="27" t="str">
        <f t="shared" si="68"/>
        <v/>
      </c>
      <c r="AA221" s="32"/>
      <c r="AB221" s="36"/>
      <c r="AC221" s="35" t="str">
        <f t="shared" si="58"/>
        <v/>
      </c>
      <c r="AD221" s="35" t="str">
        <f>IF(AA221="","",SUMIFS(商品管理表!$N$8:$N$10000,商品管理表!$C$8:$C$10000,仕入れ管理表!$D221,商品管理表!$Y$8:$Y$10000,"済"))</f>
        <v/>
      </c>
      <c r="AE221" s="35" t="str">
        <f t="shared" si="73"/>
        <v/>
      </c>
      <c r="AF221" s="18"/>
      <c r="AG221" s="18"/>
      <c r="AH221" s="18"/>
      <c r="AI221" s="156" t="str">
        <f t="shared" si="69"/>
        <v/>
      </c>
      <c r="AJ221" s="127"/>
      <c r="AK221" s="128" t="str">
        <f t="shared" si="70"/>
        <v/>
      </c>
      <c r="AL221" s="128"/>
    </row>
    <row r="222" spans="3:38" x14ac:dyDescent="0.2">
      <c r="C222" s="150">
        <v>214</v>
      </c>
      <c r="D222" s="151"/>
      <c r="E222" s="21"/>
      <c r="F222" s="24"/>
      <c r="G222" s="3"/>
      <c r="H222" s="3"/>
      <c r="I222" s="26"/>
      <c r="J222" s="26"/>
      <c r="K222" s="33"/>
      <c r="L222" s="34"/>
      <c r="M222" s="34" t="str">
        <f t="shared" si="61"/>
        <v/>
      </c>
      <c r="N222" s="34" t="str">
        <f t="shared" si="59"/>
        <v/>
      </c>
      <c r="O222" s="34"/>
      <c r="P222" s="34" t="str">
        <f t="shared" si="60"/>
        <v/>
      </c>
      <c r="Q222" s="34" t="str">
        <f t="shared" si="62"/>
        <v/>
      </c>
      <c r="R222" s="34" t="str">
        <f t="shared" si="63"/>
        <v/>
      </c>
      <c r="S222" s="19" t="str">
        <f t="shared" si="64"/>
        <v/>
      </c>
      <c r="T222" s="19"/>
      <c r="U222" s="19" t="str">
        <f t="shared" si="71"/>
        <v/>
      </c>
      <c r="V222" s="19" t="str">
        <f t="shared" si="65"/>
        <v/>
      </c>
      <c r="W222" s="19" t="str">
        <f t="shared" si="66"/>
        <v/>
      </c>
      <c r="X222" s="19" t="str">
        <f t="shared" si="67"/>
        <v/>
      </c>
      <c r="Y222" s="19" t="str">
        <f t="shared" si="72"/>
        <v/>
      </c>
      <c r="Z222" s="27" t="str">
        <f t="shared" si="68"/>
        <v/>
      </c>
      <c r="AA222" s="32"/>
      <c r="AB222" s="36"/>
      <c r="AC222" s="35" t="str">
        <f t="shared" si="58"/>
        <v/>
      </c>
      <c r="AD222" s="35" t="str">
        <f>IF(AA222="","",SUMIFS(商品管理表!$N$8:$N$10000,商品管理表!$C$8:$C$10000,仕入れ管理表!$D222,商品管理表!$Y$8:$Y$10000,"済"))</f>
        <v/>
      </c>
      <c r="AE222" s="35" t="str">
        <f t="shared" si="73"/>
        <v/>
      </c>
      <c r="AF222" s="18"/>
      <c r="AG222" s="18"/>
      <c r="AH222" s="18"/>
      <c r="AI222" s="156" t="str">
        <f t="shared" si="69"/>
        <v/>
      </c>
      <c r="AJ222" s="127"/>
      <c r="AK222" s="128" t="str">
        <f t="shared" si="70"/>
        <v/>
      </c>
      <c r="AL222" s="128"/>
    </row>
    <row r="223" spans="3:38" x14ac:dyDescent="0.2">
      <c r="C223" s="150">
        <v>215</v>
      </c>
      <c r="D223" s="151"/>
      <c r="E223" s="21"/>
      <c r="F223" s="24"/>
      <c r="G223" s="3"/>
      <c r="H223" s="3"/>
      <c r="I223" s="26"/>
      <c r="J223" s="26"/>
      <c r="K223" s="33"/>
      <c r="L223" s="34"/>
      <c r="M223" s="34" t="str">
        <f t="shared" si="61"/>
        <v/>
      </c>
      <c r="N223" s="34" t="str">
        <f t="shared" si="59"/>
        <v/>
      </c>
      <c r="O223" s="34"/>
      <c r="P223" s="34" t="str">
        <f t="shared" si="60"/>
        <v/>
      </c>
      <c r="Q223" s="34" t="str">
        <f t="shared" si="62"/>
        <v/>
      </c>
      <c r="R223" s="34" t="str">
        <f t="shared" si="63"/>
        <v/>
      </c>
      <c r="S223" s="19" t="str">
        <f t="shared" si="64"/>
        <v/>
      </c>
      <c r="T223" s="19"/>
      <c r="U223" s="19" t="str">
        <f t="shared" si="71"/>
        <v/>
      </c>
      <c r="V223" s="19" t="str">
        <f t="shared" si="65"/>
        <v/>
      </c>
      <c r="W223" s="19" t="str">
        <f t="shared" si="66"/>
        <v/>
      </c>
      <c r="X223" s="19" t="str">
        <f t="shared" si="67"/>
        <v/>
      </c>
      <c r="Y223" s="19" t="str">
        <f t="shared" si="72"/>
        <v/>
      </c>
      <c r="Z223" s="27" t="str">
        <f t="shared" si="68"/>
        <v/>
      </c>
      <c r="AA223" s="32"/>
      <c r="AB223" s="36"/>
      <c r="AC223" s="35" t="str">
        <f t="shared" si="58"/>
        <v/>
      </c>
      <c r="AD223" s="35" t="str">
        <f>IF(AA223="","",SUMIFS(商品管理表!$N$8:$N$10000,商品管理表!$C$8:$C$10000,仕入れ管理表!$D223,商品管理表!$Y$8:$Y$10000,"済"))</f>
        <v/>
      </c>
      <c r="AE223" s="35" t="str">
        <f t="shared" si="73"/>
        <v/>
      </c>
      <c r="AF223" s="18"/>
      <c r="AG223" s="18"/>
      <c r="AH223" s="18"/>
      <c r="AI223" s="156" t="str">
        <f t="shared" si="69"/>
        <v/>
      </c>
      <c r="AJ223" s="127"/>
      <c r="AK223" s="128" t="str">
        <f t="shared" si="70"/>
        <v/>
      </c>
      <c r="AL223" s="128"/>
    </row>
    <row r="224" spans="3:38" x14ac:dyDescent="0.2">
      <c r="C224" s="150">
        <v>216</v>
      </c>
      <c r="D224" s="151"/>
      <c r="E224" s="21"/>
      <c r="F224" s="24"/>
      <c r="G224" s="3"/>
      <c r="H224" s="3"/>
      <c r="I224" s="26"/>
      <c r="J224" s="26"/>
      <c r="K224" s="33"/>
      <c r="L224" s="34"/>
      <c r="M224" s="34" t="str">
        <f t="shared" si="61"/>
        <v/>
      </c>
      <c r="N224" s="34" t="str">
        <f t="shared" si="59"/>
        <v/>
      </c>
      <c r="O224" s="34"/>
      <c r="P224" s="34" t="str">
        <f t="shared" si="60"/>
        <v/>
      </c>
      <c r="Q224" s="34" t="str">
        <f t="shared" si="62"/>
        <v/>
      </c>
      <c r="R224" s="34" t="str">
        <f t="shared" si="63"/>
        <v/>
      </c>
      <c r="S224" s="19" t="str">
        <f t="shared" si="64"/>
        <v/>
      </c>
      <c r="T224" s="19"/>
      <c r="U224" s="19" t="str">
        <f t="shared" si="71"/>
        <v/>
      </c>
      <c r="V224" s="19" t="str">
        <f t="shared" si="65"/>
        <v/>
      </c>
      <c r="W224" s="19" t="str">
        <f t="shared" si="66"/>
        <v/>
      </c>
      <c r="X224" s="19" t="str">
        <f t="shared" si="67"/>
        <v/>
      </c>
      <c r="Y224" s="19" t="str">
        <f t="shared" si="72"/>
        <v/>
      </c>
      <c r="Z224" s="27" t="str">
        <f t="shared" si="68"/>
        <v/>
      </c>
      <c r="AA224" s="32"/>
      <c r="AB224" s="36"/>
      <c r="AC224" s="35" t="str">
        <f t="shared" si="58"/>
        <v/>
      </c>
      <c r="AD224" s="35" t="str">
        <f>IF(AA224="","",SUMIFS(商品管理表!$N$8:$N$10000,商品管理表!$C$8:$C$10000,仕入れ管理表!$D224,商品管理表!$Y$8:$Y$10000,"済"))</f>
        <v/>
      </c>
      <c r="AE224" s="35" t="str">
        <f t="shared" si="73"/>
        <v/>
      </c>
      <c r="AF224" s="18"/>
      <c r="AG224" s="18"/>
      <c r="AH224" s="18"/>
      <c r="AI224" s="156" t="str">
        <f t="shared" si="69"/>
        <v/>
      </c>
      <c r="AJ224" s="127"/>
      <c r="AK224" s="128" t="str">
        <f t="shared" si="70"/>
        <v/>
      </c>
      <c r="AL224" s="128"/>
    </row>
    <row r="225" spans="3:38" x14ac:dyDescent="0.2">
      <c r="C225" s="150">
        <v>217</v>
      </c>
      <c r="D225" s="151"/>
      <c r="E225" s="21"/>
      <c r="F225" s="24"/>
      <c r="G225" s="3"/>
      <c r="H225" s="3"/>
      <c r="I225" s="26"/>
      <c r="J225" s="26"/>
      <c r="K225" s="33"/>
      <c r="L225" s="34"/>
      <c r="M225" s="34" t="str">
        <f t="shared" si="61"/>
        <v/>
      </c>
      <c r="N225" s="34" t="str">
        <f t="shared" si="59"/>
        <v/>
      </c>
      <c r="O225" s="34"/>
      <c r="P225" s="34" t="str">
        <f t="shared" si="60"/>
        <v/>
      </c>
      <c r="Q225" s="34" t="str">
        <f t="shared" si="62"/>
        <v/>
      </c>
      <c r="R225" s="34" t="str">
        <f t="shared" si="63"/>
        <v/>
      </c>
      <c r="S225" s="19" t="str">
        <f t="shared" si="64"/>
        <v/>
      </c>
      <c r="T225" s="19"/>
      <c r="U225" s="19" t="str">
        <f t="shared" si="71"/>
        <v/>
      </c>
      <c r="V225" s="19" t="str">
        <f t="shared" si="65"/>
        <v/>
      </c>
      <c r="W225" s="19" t="str">
        <f t="shared" si="66"/>
        <v/>
      </c>
      <c r="X225" s="19" t="str">
        <f t="shared" si="67"/>
        <v/>
      </c>
      <c r="Y225" s="19" t="str">
        <f t="shared" si="72"/>
        <v/>
      </c>
      <c r="Z225" s="27" t="str">
        <f t="shared" si="68"/>
        <v/>
      </c>
      <c r="AA225" s="32"/>
      <c r="AB225" s="36"/>
      <c r="AC225" s="35" t="str">
        <f t="shared" si="58"/>
        <v/>
      </c>
      <c r="AD225" s="35" t="str">
        <f>IF(AA225="","",SUMIFS(商品管理表!$N$8:$N$10000,商品管理表!$C$8:$C$10000,仕入れ管理表!$D225,商品管理表!$Y$8:$Y$10000,"済"))</f>
        <v/>
      </c>
      <c r="AE225" s="35" t="str">
        <f t="shared" si="73"/>
        <v/>
      </c>
      <c r="AF225" s="18"/>
      <c r="AG225" s="18"/>
      <c r="AH225" s="18"/>
      <c r="AI225" s="156" t="str">
        <f t="shared" si="69"/>
        <v/>
      </c>
      <c r="AJ225" s="127"/>
      <c r="AK225" s="128" t="str">
        <f t="shared" si="70"/>
        <v/>
      </c>
      <c r="AL225" s="128"/>
    </row>
    <row r="226" spans="3:38" x14ac:dyDescent="0.2">
      <c r="C226" s="150">
        <v>218</v>
      </c>
      <c r="D226" s="151"/>
      <c r="E226" s="21"/>
      <c r="F226" s="24"/>
      <c r="G226" s="3"/>
      <c r="H226" s="3"/>
      <c r="I226" s="26"/>
      <c r="J226" s="26"/>
      <c r="K226" s="33"/>
      <c r="L226" s="34"/>
      <c r="M226" s="34" t="str">
        <f t="shared" si="61"/>
        <v/>
      </c>
      <c r="N226" s="34" t="str">
        <f t="shared" si="59"/>
        <v/>
      </c>
      <c r="O226" s="34"/>
      <c r="P226" s="34" t="str">
        <f t="shared" si="60"/>
        <v/>
      </c>
      <c r="Q226" s="34" t="str">
        <f t="shared" si="62"/>
        <v/>
      </c>
      <c r="R226" s="34" t="str">
        <f t="shared" si="63"/>
        <v/>
      </c>
      <c r="S226" s="19" t="str">
        <f t="shared" si="64"/>
        <v/>
      </c>
      <c r="T226" s="19"/>
      <c r="U226" s="19" t="str">
        <f t="shared" si="71"/>
        <v/>
      </c>
      <c r="V226" s="19" t="str">
        <f t="shared" si="65"/>
        <v/>
      </c>
      <c r="W226" s="19" t="str">
        <f t="shared" si="66"/>
        <v/>
      </c>
      <c r="X226" s="19" t="str">
        <f t="shared" si="67"/>
        <v/>
      </c>
      <c r="Y226" s="19" t="str">
        <f t="shared" si="72"/>
        <v/>
      </c>
      <c r="Z226" s="27" t="str">
        <f t="shared" si="68"/>
        <v/>
      </c>
      <c r="AA226" s="32"/>
      <c r="AB226" s="36"/>
      <c r="AC226" s="35" t="str">
        <f t="shared" si="58"/>
        <v/>
      </c>
      <c r="AD226" s="35" t="str">
        <f>IF(AA226="","",SUMIFS(商品管理表!$N$8:$N$10000,商品管理表!$C$8:$C$10000,仕入れ管理表!$D226,商品管理表!$Y$8:$Y$10000,"済"))</f>
        <v/>
      </c>
      <c r="AE226" s="35" t="str">
        <f t="shared" si="73"/>
        <v/>
      </c>
      <c r="AF226" s="18"/>
      <c r="AG226" s="18"/>
      <c r="AH226" s="18"/>
      <c r="AI226" s="156" t="str">
        <f t="shared" si="69"/>
        <v/>
      </c>
      <c r="AJ226" s="127"/>
      <c r="AK226" s="128" t="str">
        <f t="shared" si="70"/>
        <v/>
      </c>
      <c r="AL226" s="128"/>
    </row>
    <row r="227" spans="3:38" x14ac:dyDescent="0.2">
      <c r="C227" s="150">
        <v>219</v>
      </c>
      <c r="D227" s="151"/>
      <c r="E227" s="21"/>
      <c r="F227" s="24"/>
      <c r="G227" s="3"/>
      <c r="H227" s="3"/>
      <c r="I227" s="26"/>
      <c r="J227" s="26"/>
      <c r="K227" s="33"/>
      <c r="L227" s="34"/>
      <c r="M227" s="34" t="str">
        <f t="shared" si="61"/>
        <v/>
      </c>
      <c r="N227" s="34" t="str">
        <f t="shared" si="59"/>
        <v/>
      </c>
      <c r="O227" s="34"/>
      <c r="P227" s="34" t="str">
        <f t="shared" si="60"/>
        <v/>
      </c>
      <c r="Q227" s="34" t="str">
        <f t="shared" si="62"/>
        <v/>
      </c>
      <c r="R227" s="34" t="str">
        <f t="shared" si="63"/>
        <v/>
      </c>
      <c r="S227" s="19" t="str">
        <f t="shared" si="64"/>
        <v/>
      </c>
      <c r="T227" s="19"/>
      <c r="U227" s="19" t="str">
        <f t="shared" si="71"/>
        <v/>
      </c>
      <c r="V227" s="19" t="str">
        <f t="shared" si="65"/>
        <v/>
      </c>
      <c r="W227" s="19" t="str">
        <f t="shared" si="66"/>
        <v/>
      </c>
      <c r="X227" s="19" t="str">
        <f t="shared" si="67"/>
        <v/>
      </c>
      <c r="Y227" s="19" t="str">
        <f t="shared" si="72"/>
        <v/>
      </c>
      <c r="Z227" s="27" t="str">
        <f t="shared" si="68"/>
        <v/>
      </c>
      <c r="AA227" s="32"/>
      <c r="AB227" s="36"/>
      <c r="AC227" s="35" t="str">
        <f t="shared" si="58"/>
        <v/>
      </c>
      <c r="AD227" s="35" t="str">
        <f>IF(AA227="","",SUMIFS(商品管理表!$N$8:$N$10000,商品管理表!$C$8:$C$10000,仕入れ管理表!$D227,商品管理表!$Y$8:$Y$10000,"済"))</f>
        <v/>
      </c>
      <c r="AE227" s="35" t="str">
        <f t="shared" si="73"/>
        <v/>
      </c>
      <c r="AF227" s="18"/>
      <c r="AG227" s="18"/>
      <c r="AH227" s="18"/>
      <c r="AI227" s="156" t="str">
        <f t="shared" si="69"/>
        <v/>
      </c>
      <c r="AJ227" s="127"/>
      <c r="AK227" s="128" t="str">
        <f t="shared" si="70"/>
        <v/>
      </c>
      <c r="AL227" s="128"/>
    </row>
    <row r="228" spans="3:38" x14ac:dyDescent="0.2">
      <c r="C228" s="150">
        <v>220</v>
      </c>
      <c r="D228" s="151"/>
      <c r="E228" s="21"/>
      <c r="F228" s="24"/>
      <c r="G228" s="3"/>
      <c r="H228" s="3"/>
      <c r="I228" s="26"/>
      <c r="J228" s="26"/>
      <c r="K228" s="33"/>
      <c r="L228" s="34"/>
      <c r="M228" s="34" t="str">
        <f t="shared" si="61"/>
        <v/>
      </c>
      <c r="N228" s="34" t="str">
        <f t="shared" si="59"/>
        <v/>
      </c>
      <c r="O228" s="34"/>
      <c r="P228" s="34" t="str">
        <f t="shared" si="60"/>
        <v/>
      </c>
      <c r="Q228" s="34" t="str">
        <f t="shared" si="62"/>
        <v/>
      </c>
      <c r="R228" s="34" t="str">
        <f t="shared" si="63"/>
        <v/>
      </c>
      <c r="S228" s="19" t="str">
        <f t="shared" si="64"/>
        <v/>
      </c>
      <c r="T228" s="19"/>
      <c r="U228" s="19" t="str">
        <f t="shared" si="71"/>
        <v/>
      </c>
      <c r="V228" s="19" t="str">
        <f t="shared" si="65"/>
        <v/>
      </c>
      <c r="W228" s="19" t="str">
        <f t="shared" si="66"/>
        <v/>
      </c>
      <c r="X228" s="19" t="str">
        <f t="shared" si="67"/>
        <v/>
      </c>
      <c r="Y228" s="19" t="str">
        <f t="shared" si="72"/>
        <v/>
      </c>
      <c r="Z228" s="27" t="str">
        <f t="shared" si="68"/>
        <v/>
      </c>
      <c r="AA228" s="32"/>
      <c r="AB228" s="36"/>
      <c r="AC228" s="35" t="str">
        <f t="shared" si="58"/>
        <v/>
      </c>
      <c r="AD228" s="35" t="str">
        <f>IF(AA228="","",SUMIFS(商品管理表!$N$8:$N$10000,商品管理表!$C$8:$C$10000,仕入れ管理表!$D228,商品管理表!$Y$8:$Y$10000,"済"))</f>
        <v/>
      </c>
      <c r="AE228" s="35" t="str">
        <f t="shared" si="73"/>
        <v/>
      </c>
      <c r="AF228" s="18"/>
      <c r="AG228" s="18"/>
      <c r="AH228" s="18"/>
      <c r="AI228" s="156" t="str">
        <f t="shared" si="69"/>
        <v/>
      </c>
      <c r="AJ228" s="127"/>
      <c r="AK228" s="128" t="str">
        <f t="shared" si="70"/>
        <v/>
      </c>
      <c r="AL228" s="128"/>
    </row>
    <row r="229" spans="3:38" x14ac:dyDescent="0.2">
      <c r="C229" s="150">
        <v>221</v>
      </c>
      <c r="D229" s="151"/>
      <c r="E229" s="21"/>
      <c r="F229" s="24"/>
      <c r="G229" s="3"/>
      <c r="H229" s="3"/>
      <c r="I229" s="26"/>
      <c r="J229" s="26"/>
      <c r="K229" s="33"/>
      <c r="L229" s="34"/>
      <c r="M229" s="34" t="str">
        <f t="shared" si="61"/>
        <v/>
      </c>
      <c r="N229" s="34" t="str">
        <f t="shared" si="59"/>
        <v/>
      </c>
      <c r="O229" s="34"/>
      <c r="P229" s="34" t="str">
        <f t="shared" si="60"/>
        <v/>
      </c>
      <c r="Q229" s="34" t="str">
        <f t="shared" si="62"/>
        <v/>
      </c>
      <c r="R229" s="34" t="str">
        <f t="shared" si="63"/>
        <v/>
      </c>
      <c r="S229" s="19" t="str">
        <f t="shared" si="64"/>
        <v/>
      </c>
      <c r="T229" s="19"/>
      <c r="U229" s="19" t="str">
        <f t="shared" si="71"/>
        <v/>
      </c>
      <c r="V229" s="19" t="str">
        <f t="shared" si="65"/>
        <v/>
      </c>
      <c r="W229" s="19" t="str">
        <f t="shared" si="66"/>
        <v/>
      </c>
      <c r="X229" s="19" t="str">
        <f t="shared" si="67"/>
        <v/>
      </c>
      <c r="Y229" s="19" t="str">
        <f t="shared" si="72"/>
        <v/>
      </c>
      <c r="Z229" s="27" t="str">
        <f t="shared" si="68"/>
        <v/>
      </c>
      <c r="AA229" s="32"/>
      <c r="AB229" s="36"/>
      <c r="AC229" s="35" t="str">
        <f t="shared" si="58"/>
        <v/>
      </c>
      <c r="AD229" s="35" t="str">
        <f>IF(AA229="","",SUMIFS(商品管理表!$N$8:$N$10000,商品管理表!$C$8:$C$10000,仕入れ管理表!$D229,商品管理表!$Y$8:$Y$10000,"済"))</f>
        <v/>
      </c>
      <c r="AE229" s="35" t="str">
        <f t="shared" si="73"/>
        <v/>
      </c>
      <c r="AF229" s="18"/>
      <c r="AG229" s="18"/>
      <c r="AH229" s="18"/>
      <c r="AI229" s="156" t="str">
        <f t="shared" si="69"/>
        <v/>
      </c>
      <c r="AJ229" s="127"/>
      <c r="AK229" s="128" t="str">
        <f t="shared" si="70"/>
        <v/>
      </c>
      <c r="AL229" s="128"/>
    </row>
    <row r="230" spans="3:38" x14ac:dyDescent="0.2">
      <c r="C230" s="150">
        <v>222</v>
      </c>
      <c r="D230" s="151"/>
      <c r="E230" s="21"/>
      <c r="F230" s="24"/>
      <c r="G230" s="3"/>
      <c r="H230" s="3"/>
      <c r="I230" s="26"/>
      <c r="J230" s="26"/>
      <c r="K230" s="33"/>
      <c r="L230" s="34"/>
      <c r="M230" s="34" t="str">
        <f t="shared" si="61"/>
        <v/>
      </c>
      <c r="N230" s="34" t="str">
        <f t="shared" si="59"/>
        <v/>
      </c>
      <c r="O230" s="34"/>
      <c r="P230" s="34" t="str">
        <f t="shared" si="60"/>
        <v/>
      </c>
      <c r="Q230" s="34" t="str">
        <f t="shared" si="62"/>
        <v/>
      </c>
      <c r="R230" s="34" t="str">
        <f t="shared" si="63"/>
        <v/>
      </c>
      <c r="S230" s="19" t="str">
        <f t="shared" si="64"/>
        <v/>
      </c>
      <c r="T230" s="19"/>
      <c r="U230" s="19" t="str">
        <f t="shared" si="71"/>
        <v/>
      </c>
      <c r="V230" s="19" t="str">
        <f t="shared" si="65"/>
        <v/>
      </c>
      <c r="W230" s="19" t="str">
        <f t="shared" si="66"/>
        <v/>
      </c>
      <c r="X230" s="19" t="str">
        <f t="shared" si="67"/>
        <v/>
      </c>
      <c r="Y230" s="19" t="str">
        <f t="shared" si="72"/>
        <v/>
      </c>
      <c r="Z230" s="27" t="str">
        <f t="shared" si="68"/>
        <v/>
      </c>
      <c r="AA230" s="32"/>
      <c r="AB230" s="36"/>
      <c r="AC230" s="35" t="str">
        <f t="shared" si="58"/>
        <v/>
      </c>
      <c r="AD230" s="35" t="str">
        <f>IF(AA230="","",SUMIFS(商品管理表!$N$8:$N$10000,商品管理表!$C$8:$C$10000,仕入れ管理表!$D230,商品管理表!$Y$8:$Y$10000,"済"))</f>
        <v/>
      </c>
      <c r="AE230" s="35" t="str">
        <f t="shared" si="73"/>
        <v/>
      </c>
      <c r="AF230" s="18"/>
      <c r="AG230" s="18"/>
      <c r="AH230" s="18"/>
      <c r="AI230" s="156" t="str">
        <f t="shared" si="69"/>
        <v/>
      </c>
      <c r="AJ230" s="127"/>
      <c r="AK230" s="128" t="str">
        <f t="shared" si="70"/>
        <v/>
      </c>
      <c r="AL230" s="128"/>
    </row>
    <row r="231" spans="3:38" x14ac:dyDescent="0.2">
      <c r="C231" s="150">
        <v>223</v>
      </c>
      <c r="D231" s="151"/>
      <c r="E231" s="21"/>
      <c r="F231" s="24"/>
      <c r="G231" s="3"/>
      <c r="H231" s="3"/>
      <c r="I231" s="26"/>
      <c r="J231" s="26"/>
      <c r="K231" s="33"/>
      <c r="L231" s="34"/>
      <c r="M231" s="34" t="str">
        <f t="shared" si="61"/>
        <v/>
      </c>
      <c r="N231" s="34" t="str">
        <f t="shared" si="59"/>
        <v/>
      </c>
      <c r="O231" s="34"/>
      <c r="P231" s="34" t="str">
        <f t="shared" si="60"/>
        <v/>
      </c>
      <c r="Q231" s="34" t="str">
        <f t="shared" si="62"/>
        <v/>
      </c>
      <c r="R231" s="34" t="str">
        <f t="shared" si="63"/>
        <v/>
      </c>
      <c r="S231" s="19" t="str">
        <f t="shared" si="64"/>
        <v/>
      </c>
      <c r="T231" s="19"/>
      <c r="U231" s="19" t="str">
        <f t="shared" si="71"/>
        <v/>
      </c>
      <c r="V231" s="19" t="str">
        <f t="shared" si="65"/>
        <v/>
      </c>
      <c r="W231" s="19" t="str">
        <f t="shared" si="66"/>
        <v/>
      </c>
      <c r="X231" s="19" t="str">
        <f t="shared" si="67"/>
        <v/>
      </c>
      <c r="Y231" s="19" t="str">
        <f t="shared" si="72"/>
        <v/>
      </c>
      <c r="Z231" s="27" t="str">
        <f t="shared" si="68"/>
        <v/>
      </c>
      <c r="AA231" s="32"/>
      <c r="AB231" s="36"/>
      <c r="AC231" s="35" t="str">
        <f t="shared" si="58"/>
        <v/>
      </c>
      <c r="AD231" s="35" t="str">
        <f>IF(AA231="","",SUMIFS(商品管理表!$N$8:$N$10000,商品管理表!$C$8:$C$10000,仕入れ管理表!$D231,商品管理表!$Y$8:$Y$10000,"済"))</f>
        <v/>
      </c>
      <c r="AE231" s="35" t="str">
        <f t="shared" si="73"/>
        <v/>
      </c>
      <c r="AF231" s="18"/>
      <c r="AG231" s="18"/>
      <c r="AH231" s="18"/>
      <c r="AI231" s="156" t="str">
        <f t="shared" si="69"/>
        <v/>
      </c>
      <c r="AJ231" s="127"/>
      <c r="AK231" s="128" t="str">
        <f t="shared" si="70"/>
        <v/>
      </c>
      <c r="AL231" s="128"/>
    </row>
    <row r="232" spans="3:38" x14ac:dyDescent="0.2">
      <c r="C232" s="150">
        <v>224</v>
      </c>
      <c r="D232" s="151"/>
      <c r="E232" s="21"/>
      <c r="F232" s="24"/>
      <c r="G232" s="3"/>
      <c r="H232" s="3"/>
      <c r="I232" s="26"/>
      <c r="J232" s="26"/>
      <c r="K232" s="33"/>
      <c r="L232" s="34"/>
      <c r="M232" s="34" t="str">
        <f t="shared" si="61"/>
        <v/>
      </c>
      <c r="N232" s="34" t="str">
        <f t="shared" si="59"/>
        <v/>
      </c>
      <c r="O232" s="34"/>
      <c r="P232" s="34" t="str">
        <f t="shared" si="60"/>
        <v/>
      </c>
      <c r="Q232" s="34" t="str">
        <f t="shared" si="62"/>
        <v/>
      </c>
      <c r="R232" s="34" t="str">
        <f t="shared" si="63"/>
        <v/>
      </c>
      <c r="S232" s="19" t="str">
        <f t="shared" si="64"/>
        <v/>
      </c>
      <c r="T232" s="19"/>
      <c r="U232" s="19" t="str">
        <f t="shared" si="71"/>
        <v/>
      </c>
      <c r="V232" s="19" t="str">
        <f t="shared" si="65"/>
        <v/>
      </c>
      <c r="W232" s="19" t="str">
        <f t="shared" si="66"/>
        <v/>
      </c>
      <c r="X232" s="19" t="str">
        <f t="shared" si="67"/>
        <v/>
      </c>
      <c r="Y232" s="19" t="str">
        <f t="shared" si="72"/>
        <v/>
      </c>
      <c r="Z232" s="27" t="str">
        <f t="shared" si="68"/>
        <v/>
      </c>
      <c r="AA232" s="32"/>
      <c r="AB232" s="36"/>
      <c r="AC232" s="35" t="str">
        <f t="shared" si="58"/>
        <v/>
      </c>
      <c r="AD232" s="35" t="str">
        <f>IF(AA232="","",SUMIFS(商品管理表!$N$8:$N$10000,商品管理表!$C$8:$C$10000,仕入れ管理表!$D232,商品管理表!$Y$8:$Y$10000,"済"))</f>
        <v/>
      </c>
      <c r="AE232" s="35" t="str">
        <f t="shared" si="73"/>
        <v/>
      </c>
      <c r="AF232" s="18"/>
      <c r="AG232" s="18"/>
      <c r="AH232" s="18"/>
      <c r="AI232" s="156" t="str">
        <f t="shared" si="69"/>
        <v/>
      </c>
      <c r="AJ232" s="127"/>
      <c r="AK232" s="128" t="str">
        <f t="shared" si="70"/>
        <v/>
      </c>
      <c r="AL232" s="128"/>
    </row>
    <row r="233" spans="3:38" x14ac:dyDescent="0.2">
      <c r="C233" s="150">
        <v>225</v>
      </c>
      <c r="D233" s="151"/>
      <c r="E233" s="21"/>
      <c r="F233" s="24"/>
      <c r="G233" s="3"/>
      <c r="H233" s="3"/>
      <c r="I233" s="26"/>
      <c r="J233" s="26"/>
      <c r="K233" s="33"/>
      <c r="L233" s="34"/>
      <c r="M233" s="34" t="str">
        <f t="shared" si="61"/>
        <v/>
      </c>
      <c r="N233" s="34" t="str">
        <f t="shared" si="59"/>
        <v/>
      </c>
      <c r="O233" s="34"/>
      <c r="P233" s="34" t="str">
        <f t="shared" si="60"/>
        <v/>
      </c>
      <c r="Q233" s="34" t="str">
        <f t="shared" si="62"/>
        <v/>
      </c>
      <c r="R233" s="34" t="str">
        <f t="shared" si="63"/>
        <v/>
      </c>
      <c r="S233" s="19" t="str">
        <f t="shared" si="64"/>
        <v/>
      </c>
      <c r="T233" s="19"/>
      <c r="U233" s="19" t="str">
        <f t="shared" si="71"/>
        <v/>
      </c>
      <c r="V233" s="19" t="str">
        <f t="shared" si="65"/>
        <v/>
      </c>
      <c r="W233" s="19" t="str">
        <f t="shared" si="66"/>
        <v/>
      </c>
      <c r="X233" s="19" t="str">
        <f t="shared" si="67"/>
        <v/>
      </c>
      <c r="Y233" s="19" t="str">
        <f t="shared" si="72"/>
        <v/>
      </c>
      <c r="Z233" s="27" t="str">
        <f t="shared" si="68"/>
        <v/>
      </c>
      <c r="AA233" s="32"/>
      <c r="AB233" s="36"/>
      <c r="AC233" s="35" t="str">
        <f t="shared" si="58"/>
        <v/>
      </c>
      <c r="AD233" s="35" t="str">
        <f>IF(AA233="","",SUMIFS(商品管理表!$N$8:$N$10000,商品管理表!$C$8:$C$10000,仕入れ管理表!$D233,商品管理表!$Y$8:$Y$10000,"済"))</f>
        <v/>
      </c>
      <c r="AE233" s="35" t="str">
        <f t="shared" si="73"/>
        <v/>
      </c>
      <c r="AF233" s="18"/>
      <c r="AG233" s="18"/>
      <c r="AH233" s="18"/>
      <c r="AI233" s="156" t="str">
        <f t="shared" si="69"/>
        <v/>
      </c>
      <c r="AJ233" s="127"/>
      <c r="AK233" s="128" t="str">
        <f t="shared" si="70"/>
        <v/>
      </c>
      <c r="AL233" s="128"/>
    </row>
    <row r="234" spans="3:38" x14ac:dyDescent="0.2">
      <c r="C234" s="150">
        <v>226</v>
      </c>
      <c r="D234" s="151"/>
      <c r="E234" s="21"/>
      <c r="F234" s="24"/>
      <c r="G234" s="3"/>
      <c r="H234" s="3"/>
      <c r="I234" s="26"/>
      <c r="J234" s="26"/>
      <c r="K234" s="33"/>
      <c r="L234" s="34"/>
      <c r="M234" s="34" t="str">
        <f t="shared" si="61"/>
        <v/>
      </c>
      <c r="N234" s="34" t="str">
        <f t="shared" si="59"/>
        <v/>
      </c>
      <c r="O234" s="34"/>
      <c r="P234" s="34" t="str">
        <f t="shared" si="60"/>
        <v/>
      </c>
      <c r="Q234" s="34" t="str">
        <f t="shared" si="62"/>
        <v/>
      </c>
      <c r="R234" s="34" t="str">
        <f t="shared" si="63"/>
        <v/>
      </c>
      <c r="S234" s="19" t="str">
        <f t="shared" si="64"/>
        <v/>
      </c>
      <c r="T234" s="19"/>
      <c r="U234" s="19" t="str">
        <f t="shared" si="71"/>
        <v/>
      </c>
      <c r="V234" s="19" t="str">
        <f t="shared" si="65"/>
        <v/>
      </c>
      <c r="W234" s="19" t="str">
        <f t="shared" si="66"/>
        <v/>
      </c>
      <c r="X234" s="19" t="str">
        <f t="shared" si="67"/>
        <v/>
      </c>
      <c r="Y234" s="19" t="str">
        <f t="shared" si="72"/>
        <v/>
      </c>
      <c r="Z234" s="27" t="str">
        <f t="shared" si="68"/>
        <v/>
      </c>
      <c r="AA234" s="32"/>
      <c r="AB234" s="36"/>
      <c r="AC234" s="35" t="str">
        <f t="shared" si="58"/>
        <v/>
      </c>
      <c r="AD234" s="35" t="str">
        <f>IF(AA234="","",SUMIFS(商品管理表!$N$8:$N$10000,商品管理表!$C$8:$C$10000,仕入れ管理表!$D234,商品管理表!$Y$8:$Y$10000,"済"))</f>
        <v/>
      </c>
      <c r="AE234" s="35" t="str">
        <f t="shared" si="73"/>
        <v/>
      </c>
      <c r="AF234" s="18"/>
      <c r="AG234" s="18"/>
      <c r="AH234" s="18"/>
      <c r="AI234" s="156" t="str">
        <f t="shared" si="69"/>
        <v/>
      </c>
      <c r="AJ234" s="127"/>
      <c r="AK234" s="128" t="str">
        <f t="shared" si="70"/>
        <v/>
      </c>
      <c r="AL234" s="128"/>
    </row>
    <row r="235" spans="3:38" x14ac:dyDescent="0.2">
      <c r="C235" s="150">
        <v>227</v>
      </c>
      <c r="D235" s="151"/>
      <c r="E235" s="21"/>
      <c r="F235" s="24"/>
      <c r="G235" s="3"/>
      <c r="H235" s="3"/>
      <c r="I235" s="26"/>
      <c r="J235" s="26"/>
      <c r="K235" s="33"/>
      <c r="L235" s="34"/>
      <c r="M235" s="34" t="str">
        <f t="shared" si="61"/>
        <v/>
      </c>
      <c r="N235" s="34" t="str">
        <f t="shared" si="59"/>
        <v/>
      </c>
      <c r="O235" s="34"/>
      <c r="P235" s="34" t="str">
        <f t="shared" si="60"/>
        <v/>
      </c>
      <c r="Q235" s="34" t="str">
        <f t="shared" si="62"/>
        <v/>
      </c>
      <c r="R235" s="34" t="str">
        <f t="shared" si="63"/>
        <v/>
      </c>
      <c r="S235" s="19" t="str">
        <f t="shared" si="64"/>
        <v/>
      </c>
      <c r="T235" s="19"/>
      <c r="U235" s="19" t="str">
        <f t="shared" si="71"/>
        <v/>
      </c>
      <c r="V235" s="19" t="str">
        <f t="shared" si="65"/>
        <v/>
      </c>
      <c r="W235" s="19" t="str">
        <f t="shared" si="66"/>
        <v/>
      </c>
      <c r="X235" s="19" t="str">
        <f t="shared" si="67"/>
        <v/>
      </c>
      <c r="Y235" s="19" t="str">
        <f t="shared" si="72"/>
        <v/>
      </c>
      <c r="Z235" s="27" t="str">
        <f t="shared" si="68"/>
        <v/>
      </c>
      <c r="AA235" s="32"/>
      <c r="AB235" s="36"/>
      <c r="AC235" s="35" t="str">
        <f t="shared" si="58"/>
        <v/>
      </c>
      <c r="AD235" s="35" t="str">
        <f>IF(AA235="","",SUMIFS(商品管理表!$N$8:$N$10000,商品管理表!$C$8:$C$10000,仕入れ管理表!$D235,商品管理表!$Y$8:$Y$10000,"済"))</f>
        <v/>
      </c>
      <c r="AE235" s="35" t="str">
        <f t="shared" si="73"/>
        <v/>
      </c>
      <c r="AF235" s="18"/>
      <c r="AG235" s="18"/>
      <c r="AH235" s="18"/>
      <c r="AI235" s="156" t="str">
        <f t="shared" si="69"/>
        <v/>
      </c>
      <c r="AJ235" s="127"/>
      <c r="AK235" s="128" t="str">
        <f t="shared" si="70"/>
        <v/>
      </c>
      <c r="AL235" s="128"/>
    </row>
    <row r="236" spans="3:38" x14ac:dyDescent="0.2">
      <c r="C236" s="150">
        <v>228</v>
      </c>
      <c r="D236" s="151"/>
      <c r="E236" s="21"/>
      <c r="F236" s="24"/>
      <c r="G236" s="3"/>
      <c r="H236" s="3"/>
      <c r="I236" s="26"/>
      <c r="J236" s="26"/>
      <c r="K236" s="33"/>
      <c r="L236" s="34"/>
      <c r="M236" s="34" t="str">
        <f t="shared" si="61"/>
        <v/>
      </c>
      <c r="N236" s="34" t="str">
        <f t="shared" si="59"/>
        <v/>
      </c>
      <c r="O236" s="34"/>
      <c r="P236" s="34" t="str">
        <f t="shared" si="60"/>
        <v/>
      </c>
      <c r="Q236" s="34" t="str">
        <f t="shared" si="62"/>
        <v/>
      </c>
      <c r="R236" s="34" t="str">
        <f t="shared" si="63"/>
        <v/>
      </c>
      <c r="S236" s="19" t="str">
        <f t="shared" si="64"/>
        <v/>
      </c>
      <c r="T236" s="19"/>
      <c r="U236" s="19" t="str">
        <f t="shared" si="71"/>
        <v/>
      </c>
      <c r="V236" s="19" t="str">
        <f t="shared" si="65"/>
        <v/>
      </c>
      <c r="W236" s="19" t="str">
        <f t="shared" si="66"/>
        <v/>
      </c>
      <c r="X236" s="19" t="str">
        <f t="shared" si="67"/>
        <v/>
      </c>
      <c r="Y236" s="19" t="str">
        <f t="shared" si="72"/>
        <v/>
      </c>
      <c r="Z236" s="27" t="str">
        <f t="shared" si="68"/>
        <v/>
      </c>
      <c r="AA236" s="32"/>
      <c r="AB236" s="36"/>
      <c r="AC236" s="35" t="str">
        <f t="shared" si="58"/>
        <v/>
      </c>
      <c r="AD236" s="35" t="str">
        <f>IF(AA236="","",SUMIFS(商品管理表!$N$8:$N$10000,商品管理表!$C$8:$C$10000,仕入れ管理表!$D236,商品管理表!$Y$8:$Y$10000,"済"))</f>
        <v/>
      </c>
      <c r="AE236" s="35" t="str">
        <f t="shared" si="73"/>
        <v/>
      </c>
      <c r="AF236" s="18"/>
      <c r="AG236" s="18"/>
      <c r="AH236" s="18"/>
      <c r="AI236" s="156" t="str">
        <f t="shared" si="69"/>
        <v/>
      </c>
      <c r="AJ236" s="127"/>
      <c r="AK236" s="128" t="str">
        <f t="shared" si="70"/>
        <v/>
      </c>
      <c r="AL236" s="128"/>
    </row>
    <row r="237" spans="3:38" x14ac:dyDescent="0.2">
      <c r="C237" s="150">
        <v>229</v>
      </c>
      <c r="D237" s="151"/>
      <c r="E237" s="21"/>
      <c r="F237" s="24"/>
      <c r="G237" s="3"/>
      <c r="H237" s="3"/>
      <c r="I237" s="26"/>
      <c r="J237" s="26"/>
      <c r="K237" s="33"/>
      <c r="L237" s="34"/>
      <c r="M237" s="34" t="str">
        <f t="shared" si="61"/>
        <v/>
      </c>
      <c r="N237" s="34" t="str">
        <f t="shared" si="59"/>
        <v/>
      </c>
      <c r="O237" s="34"/>
      <c r="P237" s="34" t="str">
        <f t="shared" si="60"/>
        <v/>
      </c>
      <c r="Q237" s="34" t="str">
        <f t="shared" si="62"/>
        <v/>
      </c>
      <c r="R237" s="34" t="str">
        <f t="shared" si="63"/>
        <v/>
      </c>
      <c r="S237" s="19" t="str">
        <f t="shared" si="64"/>
        <v/>
      </c>
      <c r="T237" s="19"/>
      <c r="U237" s="19" t="str">
        <f t="shared" si="71"/>
        <v/>
      </c>
      <c r="V237" s="19" t="str">
        <f t="shared" si="65"/>
        <v/>
      </c>
      <c r="W237" s="19" t="str">
        <f t="shared" si="66"/>
        <v/>
      </c>
      <c r="X237" s="19" t="str">
        <f t="shared" si="67"/>
        <v/>
      </c>
      <c r="Y237" s="19" t="str">
        <f t="shared" si="72"/>
        <v/>
      </c>
      <c r="Z237" s="27" t="str">
        <f t="shared" si="68"/>
        <v/>
      </c>
      <c r="AA237" s="32"/>
      <c r="AB237" s="36"/>
      <c r="AC237" s="35" t="str">
        <f t="shared" si="58"/>
        <v/>
      </c>
      <c r="AD237" s="35" t="str">
        <f>IF(AA237="","",SUMIFS(商品管理表!$N$8:$N$10000,商品管理表!$C$8:$C$10000,仕入れ管理表!$D237,商品管理表!$Y$8:$Y$10000,"済"))</f>
        <v/>
      </c>
      <c r="AE237" s="35" t="str">
        <f t="shared" si="73"/>
        <v/>
      </c>
      <c r="AF237" s="18"/>
      <c r="AG237" s="18"/>
      <c r="AH237" s="18"/>
      <c r="AI237" s="156" t="str">
        <f t="shared" si="69"/>
        <v/>
      </c>
      <c r="AJ237" s="127"/>
      <c r="AK237" s="128" t="str">
        <f t="shared" si="70"/>
        <v/>
      </c>
      <c r="AL237" s="128"/>
    </row>
    <row r="238" spans="3:38" x14ac:dyDescent="0.2">
      <c r="C238" s="150">
        <v>230</v>
      </c>
      <c r="D238" s="151"/>
      <c r="E238" s="21"/>
      <c r="F238" s="24"/>
      <c r="G238" s="3"/>
      <c r="H238" s="3"/>
      <c r="I238" s="26"/>
      <c r="J238" s="26"/>
      <c r="K238" s="33"/>
      <c r="L238" s="34"/>
      <c r="M238" s="34" t="str">
        <f t="shared" si="61"/>
        <v/>
      </c>
      <c r="N238" s="34" t="str">
        <f t="shared" si="59"/>
        <v/>
      </c>
      <c r="O238" s="34"/>
      <c r="P238" s="34" t="str">
        <f t="shared" si="60"/>
        <v/>
      </c>
      <c r="Q238" s="34" t="str">
        <f t="shared" si="62"/>
        <v/>
      </c>
      <c r="R238" s="34" t="str">
        <f t="shared" si="63"/>
        <v/>
      </c>
      <c r="S238" s="19" t="str">
        <f t="shared" si="64"/>
        <v/>
      </c>
      <c r="T238" s="19"/>
      <c r="U238" s="19" t="str">
        <f t="shared" si="71"/>
        <v/>
      </c>
      <c r="V238" s="19" t="str">
        <f t="shared" si="65"/>
        <v/>
      </c>
      <c r="W238" s="19" t="str">
        <f t="shared" si="66"/>
        <v/>
      </c>
      <c r="X238" s="19" t="str">
        <f t="shared" si="67"/>
        <v/>
      </c>
      <c r="Y238" s="19" t="str">
        <f t="shared" si="72"/>
        <v/>
      </c>
      <c r="Z238" s="27" t="str">
        <f t="shared" si="68"/>
        <v/>
      </c>
      <c r="AA238" s="32"/>
      <c r="AB238" s="36"/>
      <c r="AC238" s="35" t="str">
        <f t="shared" si="58"/>
        <v/>
      </c>
      <c r="AD238" s="35" t="str">
        <f>IF(AA238="","",SUMIFS(商品管理表!$N$8:$N$10000,商品管理表!$C$8:$C$10000,仕入れ管理表!$D238,商品管理表!$Y$8:$Y$10000,"済"))</f>
        <v/>
      </c>
      <c r="AE238" s="35" t="str">
        <f t="shared" si="73"/>
        <v/>
      </c>
      <c r="AF238" s="18"/>
      <c r="AG238" s="18"/>
      <c r="AH238" s="18"/>
      <c r="AI238" s="156" t="str">
        <f t="shared" si="69"/>
        <v/>
      </c>
      <c r="AJ238" s="127"/>
      <c r="AK238" s="128" t="str">
        <f t="shared" si="70"/>
        <v/>
      </c>
      <c r="AL238" s="128"/>
    </row>
    <row r="239" spans="3:38" x14ac:dyDescent="0.2">
      <c r="C239" s="150">
        <v>231</v>
      </c>
      <c r="D239" s="151"/>
      <c r="E239" s="21"/>
      <c r="F239" s="24"/>
      <c r="G239" s="3"/>
      <c r="H239" s="3"/>
      <c r="I239" s="26"/>
      <c r="J239" s="26"/>
      <c r="K239" s="33"/>
      <c r="L239" s="34"/>
      <c r="M239" s="34" t="str">
        <f t="shared" si="61"/>
        <v/>
      </c>
      <c r="N239" s="34" t="str">
        <f t="shared" si="59"/>
        <v/>
      </c>
      <c r="O239" s="34"/>
      <c r="P239" s="34" t="str">
        <f t="shared" si="60"/>
        <v/>
      </c>
      <c r="Q239" s="34" t="str">
        <f t="shared" si="62"/>
        <v/>
      </c>
      <c r="R239" s="34" t="str">
        <f t="shared" si="63"/>
        <v/>
      </c>
      <c r="S239" s="19" t="str">
        <f t="shared" si="64"/>
        <v/>
      </c>
      <c r="T239" s="19"/>
      <c r="U239" s="19" t="str">
        <f t="shared" si="71"/>
        <v/>
      </c>
      <c r="V239" s="19" t="str">
        <f t="shared" si="65"/>
        <v/>
      </c>
      <c r="W239" s="19" t="str">
        <f t="shared" si="66"/>
        <v/>
      </c>
      <c r="X239" s="19" t="str">
        <f t="shared" si="67"/>
        <v/>
      </c>
      <c r="Y239" s="19" t="str">
        <f t="shared" si="72"/>
        <v/>
      </c>
      <c r="Z239" s="27" t="str">
        <f t="shared" si="68"/>
        <v/>
      </c>
      <c r="AA239" s="32"/>
      <c r="AB239" s="36"/>
      <c r="AC239" s="35" t="str">
        <f t="shared" si="58"/>
        <v/>
      </c>
      <c r="AD239" s="35" t="str">
        <f>IF(AA239="","",SUMIFS(商品管理表!$N$8:$N$10000,商品管理表!$C$8:$C$10000,仕入れ管理表!$D239,商品管理表!$Y$8:$Y$10000,"済"))</f>
        <v/>
      </c>
      <c r="AE239" s="35" t="str">
        <f t="shared" si="73"/>
        <v/>
      </c>
      <c r="AF239" s="18"/>
      <c r="AG239" s="18"/>
      <c r="AH239" s="18"/>
      <c r="AI239" s="156" t="str">
        <f t="shared" si="69"/>
        <v/>
      </c>
      <c r="AJ239" s="127"/>
      <c r="AK239" s="128" t="str">
        <f t="shared" si="70"/>
        <v/>
      </c>
      <c r="AL239" s="128"/>
    </row>
    <row r="240" spans="3:38" x14ac:dyDescent="0.2">
      <c r="C240" s="150">
        <v>232</v>
      </c>
      <c r="D240" s="151"/>
      <c r="E240" s="21"/>
      <c r="F240" s="24"/>
      <c r="G240" s="3"/>
      <c r="H240" s="3"/>
      <c r="I240" s="26"/>
      <c r="J240" s="26"/>
      <c r="K240" s="33"/>
      <c r="L240" s="34"/>
      <c r="M240" s="34" t="str">
        <f t="shared" si="61"/>
        <v/>
      </c>
      <c r="N240" s="34" t="str">
        <f t="shared" si="59"/>
        <v/>
      </c>
      <c r="O240" s="34"/>
      <c r="P240" s="34" t="str">
        <f t="shared" si="60"/>
        <v/>
      </c>
      <c r="Q240" s="34" t="str">
        <f t="shared" si="62"/>
        <v/>
      </c>
      <c r="R240" s="34" t="str">
        <f t="shared" si="63"/>
        <v/>
      </c>
      <c r="S240" s="19" t="str">
        <f t="shared" si="64"/>
        <v/>
      </c>
      <c r="T240" s="19"/>
      <c r="U240" s="19" t="str">
        <f t="shared" si="71"/>
        <v/>
      </c>
      <c r="V240" s="19" t="str">
        <f t="shared" si="65"/>
        <v/>
      </c>
      <c r="W240" s="19" t="str">
        <f t="shared" si="66"/>
        <v/>
      </c>
      <c r="X240" s="19" t="str">
        <f t="shared" si="67"/>
        <v/>
      </c>
      <c r="Y240" s="19" t="str">
        <f t="shared" si="72"/>
        <v/>
      </c>
      <c r="Z240" s="27" t="str">
        <f t="shared" si="68"/>
        <v/>
      </c>
      <c r="AA240" s="32"/>
      <c r="AB240" s="36"/>
      <c r="AC240" s="35" t="str">
        <f t="shared" si="58"/>
        <v/>
      </c>
      <c r="AD240" s="35" t="str">
        <f>IF(AA240="","",SUMIFS(商品管理表!$N$8:$N$10000,商品管理表!$C$8:$C$10000,仕入れ管理表!$D240,商品管理表!$Y$8:$Y$10000,"済"))</f>
        <v/>
      </c>
      <c r="AE240" s="35" t="str">
        <f t="shared" si="73"/>
        <v/>
      </c>
      <c r="AF240" s="18"/>
      <c r="AG240" s="18"/>
      <c r="AH240" s="18"/>
      <c r="AI240" s="156" t="str">
        <f t="shared" si="69"/>
        <v/>
      </c>
      <c r="AJ240" s="127"/>
      <c r="AK240" s="128" t="str">
        <f t="shared" si="70"/>
        <v/>
      </c>
      <c r="AL240" s="128"/>
    </row>
    <row r="241" spans="3:38" x14ac:dyDescent="0.2">
      <c r="C241" s="150">
        <v>233</v>
      </c>
      <c r="D241" s="151"/>
      <c r="E241" s="21"/>
      <c r="F241" s="24"/>
      <c r="G241" s="3"/>
      <c r="H241" s="3"/>
      <c r="I241" s="26"/>
      <c r="J241" s="26"/>
      <c r="K241" s="33"/>
      <c r="L241" s="34"/>
      <c r="M241" s="34" t="str">
        <f t="shared" si="61"/>
        <v/>
      </c>
      <c r="N241" s="34" t="str">
        <f t="shared" si="59"/>
        <v/>
      </c>
      <c r="O241" s="34"/>
      <c r="P241" s="34" t="str">
        <f t="shared" si="60"/>
        <v/>
      </c>
      <c r="Q241" s="34" t="str">
        <f t="shared" si="62"/>
        <v/>
      </c>
      <c r="R241" s="34" t="str">
        <f t="shared" si="63"/>
        <v/>
      </c>
      <c r="S241" s="19" t="str">
        <f t="shared" si="64"/>
        <v/>
      </c>
      <c r="T241" s="19"/>
      <c r="U241" s="19" t="str">
        <f t="shared" si="71"/>
        <v/>
      </c>
      <c r="V241" s="19" t="str">
        <f t="shared" si="65"/>
        <v/>
      </c>
      <c r="W241" s="19" t="str">
        <f t="shared" si="66"/>
        <v/>
      </c>
      <c r="X241" s="19" t="str">
        <f t="shared" si="67"/>
        <v/>
      </c>
      <c r="Y241" s="19" t="str">
        <f t="shared" si="72"/>
        <v/>
      </c>
      <c r="Z241" s="27" t="str">
        <f t="shared" si="68"/>
        <v/>
      </c>
      <c r="AA241" s="32"/>
      <c r="AB241" s="36"/>
      <c r="AC241" s="35" t="str">
        <f t="shared" si="58"/>
        <v/>
      </c>
      <c r="AD241" s="35" t="str">
        <f>IF(AA241="","",SUMIFS(商品管理表!$N$8:$N$10000,商品管理表!$C$8:$C$10000,仕入れ管理表!$D241,商品管理表!$Y$8:$Y$10000,"済"))</f>
        <v/>
      </c>
      <c r="AE241" s="35" t="str">
        <f t="shared" si="73"/>
        <v/>
      </c>
      <c r="AF241" s="18"/>
      <c r="AG241" s="18"/>
      <c r="AH241" s="18"/>
      <c r="AI241" s="156" t="str">
        <f t="shared" si="69"/>
        <v/>
      </c>
      <c r="AJ241" s="127"/>
      <c r="AK241" s="128" t="str">
        <f t="shared" si="70"/>
        <v/>
      </c>
      <c r="AL241" s="128"/>
    </row>
    <row r="242" spans="3:38" x14ac:dyDescent="0.2">
      <c r="C242" s="150">
        <v>234</v>
      </c>
      <c r="D242" s="151"/>
      <c r="E242" s="21"/>
      <c r="F242" s="24"/>
      <c r="G242" s="3"/>
      <c r="H242" s="3"/>
      <c r="I242" s="26"/>
      <c r="J242" s="26"/>
      <c r="K242" s="33"/>
      <c r="L242" s="34"/>
      <c r="M242" s="34" t="str">
        <f t="shared" si="61"/>
        <v/>
      </c>
      <c r="N242" s="34" t="str">
        <f t="shared" si="59"/>
        <v/>
      </c>
      <c r="O242" s="34"/>
      <c r="P242" s="34" t="str">
        <f t="shared" si="60"/>
        <v/>
      </c>
      <c r="Q242" s="34" t="str">
        <f t="shared" si="62"/>
        <v/>
      </c>
      <c r="R242" s="34" t="str">
        <f t="shared" si="63"/>
        <v/>
      </c>
      <c r="S242" s="19" t="str">
        <f t="shared" si="64"/>
        <v/>
      </c>
      <c r="T242" s="19"/>
      <c r="U242" s="19" t="str">
        <f t="shared" si="71"/>
        <v/>
      </c>
      <c r="V242" s="19" t="str">
        <f t="shared" si="65"/>
        <v/>
      </c>
      <c r="W242" s="19" t="str">
        <f t="shared" si="66"/>
        <v/>
      </c>
      <c r="X242" s="19" t="str">
        <f t="shared" si="67"/>
        <v/>
      </c>
      <c r="Y242" s="19" t="str">
        <f t="shared" si="72"/>
        <v/>
      </c>
      <c r="Z242" s="27" t="str">
        <f t="shared" si="68"/>
        <v/>
      </c>
      <c r="AA242" s="32"/>
      <c r="AB242" s="36"/>
      <c r="AC242" s="35" t="str">
        <f t="shared" si="58"/>
        <v/>
      </c>
      <c r="AD242" s="35" t="str">
        <f>IF(AA242="","",SUMIFS(商品管理表!$N$8:$N$10000,商品管理表!$C$8:$C$10000,仕入れ管理表!$D242,商品管理表!$Y$8:$Y$10000,"済"))</f>
        <v/>
      </c>
      <c r="AE242" s="35" t="str">
        <f t="shared" si="73"/>
        <v/>
      </c>
      <c r="AF242" s="18"/>
      <c r="AG242" s="18"/>
      <c r="AH242" s="18"/>
      <c r="AI242" s="156" t="str">
        <f t="shared" si="69"/>
        <v/>
      </c>
      <c r="AJ242" s="127"/>
      <c r="AK242" s="128" t="str">
        <f t="shared" si="70"/>
        <v/>
      </c>
      <c r="AL242" s="128"/>
    </row>
    <row r="243" spans="3:38" x14ac:dyDescent="0.2">
      <c r="C243" s="150">
        <v>235</v>
      </c>
      <c r="D243" s="151"/>
      <c r="E243" s="21"/>
      <c r="F243" s="24"/>
      <c r="G243" s="3"/>
      <c r="H243" s="3"/>
      <c r="I243" s="26"/>
      <c r="J243" s="26"/>
      <c r="K243" s="33"/>
      <c r="L243" s="34"/>
      <c r="M243" s="34" t="str">
        <f t="shared" si="61"/>
        <v/>
      </c>
      <c r="N243" s="34" t="str">
        <f t="shared" si="59"/>
        <v/>
      </c>
      <c r="O243" s="34"/>
      <c r="P243" s="34" t="str">
        <f t="shared" si="60"/>
        <v/>
      </c>
      <c r="Q243" s="34" t="str">
        <f t="shared" si="62"/>
        <v/>
      </c>
      <c r="R243" s="34" t="str">
        <f t="shared" si="63"/>
        <v/>
      </c>
      <c r="S243" s="19" t="str">
        <f t="shared" si="64"/>
        <v/>
      </c>
      <c r="T243" s="19"/>
      <c r="U243" s="19" t="str">
        <f t="shared" si="71"/>
        <v/>
      </c>
      <c r="V243" s="19" t="str">
        <f t="shared" si="65"/>
        <v/>
      </c>
      <c r="W243" s="19" t="str">
        <f t="shared" si="66"/>
        <v/>
      </c>
      <c r="X243" s="19" t="str">
        <f t="shared" si="67"/>
        <v/>
      </c>
      <c r="Y243" s="19" t="str">
        <f t="shared" si="72"/>
        <v/>
      </c>
      <c r="Z243" s="27" t="str">
        <f t="shared" si="68"/>
        <v/>
      </c>
      <c r="AA243" s="32"/>
      <c r="AB243" s="36"/>
      <c r="AC243" s="35" t="str">
        <f t="shared" si="58"/>
        <v/>
      </c>
      <c r="AD243" s="35" t="str">
        <f>IF(AA243="","",SUMIFS(商品管理表!$N$8:$N$10000,商品管理表!$C$8:$C$10000,仕入れ管理表!$D243,商品管理表!$Y$8:$Y$10000,"済"))</f>
        <v/>
      </c>
      <c r="AE243" s="35" t="str">
        <f t="shared" si="73"/>
        <v/>
      </c>
      <c r="AF243" s="18"/>
      <c r="AG243" s="18"/>
      <c r="AH243" s="18"/>
      <c r="AI243" s="156" t="str">
        <f t="shared" si="69"/>
        <v/>
      </c>
      <c r="AJ243" s="127"/>
      <c r="AK243" s="128" t="str">
        <f t="shared" si="70"/>
        <v/>
      </c>
      <c r="AL243" s="128"/>
    </row>
    <row r="244" spans="3:38" x14ac:dyDescent="0.2">
      <c r="C244" s="150">
        <v>236</v>
      </c>
      <c r="D244" s="151"/>
      <c r="E244" s="21"/>
      <c r="F244" s="24"/>
      <c r="G244" s="3"/>
      <c r="H244" s="3"/>
      <c r="I244" s="26"/>
      <c r="J244" s="26"/>
      <c r="K244" s="33"/>
      <c r="L244" s="34"/>
      <c r="M244" s="34" t="str">
        <f t="shared" si="61"/>
        <v/>
      </c>
      <c r="N244" s="34" t="str">
        <f t="shared" si="59"/>
        <v/>
      </c>
      <c r="O244" s="34"/>
      <c r="P244" s="34" t="str">
        <f t="shared" si="60"/>
        <v/>
      </c>
      <c r="Q244" s="34" t="str">
        <f t="shared" si="62"/>
        <v/>
      </c>
      <c r="R244" s="34" t="str">
        <f t="shared" si="63"/>
        <v/>
      </c>
      <c r="S244" s="19" t="str">
        <f t="shared" si="64"/>
        <v/>
      </c>
      <c r="T244" s="19"/>
      <c r="U244" s="19" t="str">
        <f t="shared" si="71"/>
        <v/>
      </c>
      <c r="V244" s="19" t="str">
        <f t="shared" si="65"/>
        <v/>
      </c>
      <c r="W244" s="19" t="str">
        <f t="shared" si="66"/>
        <v/>
      </c>
      <c r="X244" s="19" t="str">
        <f t="shared" si="67"/>
        <v/>
      </c>
      <c r="Y244" s="19" t="str">
        <f t="shared" si="72"/>
        <v/>
      </c>
      <c r="Z244" s="27" t="str">
        <f t="shared" si="68"/>
        <v/>
      </c>
      <c r="AA244" s="32"/>
      <c r="AB244" s="36"/>
      <c r="AC244" s="35" t="str">
        <f t="shared" si="58"/>
        <v/>
      </c>
      <c r="AD244" s="35" t="str">
        <f>IF(AA244="","",SUMIFS(商品管理表!$N$8:$N$10000,商品管理表!$C$8:$C$10000,仕入れ管理表!$D244,商品管理表!$Y$8:$Y$10000,"済"))</f>
        <v/>
      </c>
      <c r="AE244" s="35" t="str">
        <f t="shared" si="73"/>
        <v/>
      </c>
      <c r="AF244" s="18"/>
      <c r="AG244" s="18"/>
      <c r="AH244" s="18"/>
      <c r="AI244" s="156" t="str">
        <f t="shared" si="69"/>
        <v/>
      </c>
      <c r="AJ244" s="127"/>
      <c r="AK244" s="128" t="str">
        <f t="shared" si="70"/>
        <v/>
      </c>
      <c r="AL244" s="128"/>
    </row>
    <row r="245" spans="3:38" x14ac:dyDescent="0.2">
      <c r="C245" s="150">
        <v>237</v>
      </c>
      <c r="D245" s="151"/>
      <c r="E245" s="21"/>
      <c r="F245" s="24"/>
      <c r="G245" s="3"/>
      <c r="H245" s="3"/>
      <c r="I245" s="26"/>
      <c r="J245" s="26"/>
      <c r="K245" s="33"/>
      <c r="L245" s="34"/>
      <c r="M245" s="34" t="str">
        <f t="shared" si="61"/>
        <v/>
      </c>
      <c r="N245" s="34" t="str">
        <f t="shared" si="59"/>
        <v/>
      </c>
      <c r="O245" s="34"/>
      <c r="P245" s="34" t="str">
        <f t="shared" si="60"/>
        <v/>
      </c>
      <c r="Q245" s="34" t="str">
        <f t="shared" si="62"/>
        <v/>
      </c>
      <c r="R245" s="34" t="str">
        <f t="shared" si="63"/>
        <v/>
      </c>
      <c r="S245" s="19" t="str">
        <f t="shared" si="64"/>
        <v/>
      </c>
      <c r="T245" s="19"/>
      <c r="U245" s="19" t="str">
        <f t="shared" si="71"/>
        <v/>
      </c>
      <c r="V245" s="19" t="str">
        <f t="shared" si="65"/>
        <v/>
      </c>
      <c r="W245" s="19" t="str">
        <f t="shared" si="66"/>
        <v/>
      </c>
      <c r="X245" s="19" t="str">
        <f t="shared" si="67"/>
        <v/>
      </c>
      <c r="Y245" s="19" t="str">
        <f t="shared" si="72"/>
        <v/>
      </c>
      <c r="Z245" s="27" t="str">
        <f t="shared" si="68"/>
        <v/>
      </c>
      <c r="AA245" s="32"/>
      <c r="AB245" s="36"/>
      <c r="AC245" s="35" t="str">
        <f t="shared" si="58"/>
        <v/>
      </c>
      <c r="AD245" s="35" t="str">
        <f>IF(AA245="","",SUMIFS(商品管理表!$N$8:$N$10000,商品管理表!$C$8:$C$10000,仕入れ管理表!$D245,商品管理表!$Y$8:$Y$10000,"済"))</f>
        <v/>
      </c>
      <c r="AE245" s="35" t="str">
        <f t="shared" si="73"/>
        <v/>
      </c>
      <c r="AF245" s="18"/>
      <c r="AG245" s="18"/>
      <c r="AH245" s="18"/>
      <c r="AI245" s="156" t="str">
        <f t="shared" si="69"/>
        <v/>
      </c>
      <c r="AJ245" s="127"/>
      <c r="AK245" s="128" t="str">
        <f t="shared" si="70"/>
        <v/>
      </c>
      <c r="AL245" s="128"/>
    </row>
    <row r="246" spans="3:38" x14ac:dyDescent="0.2">
      <c r="C246" s="150">
        <v>238</v>
      </c>
      <c r="D246" s="151"/>
      <c r="E246" s="21"/>
      <c r="F246" s="24"/>
      <c r="G246" s="3"/>
      <c r="H246" s="3"/>
      <c r="I246" s="26"/>
      <c r="J246" s="26"/>
      <c r="K246" s="33"/>
      <c r="L246" s="34"/>
      <c r="M246" s="34" t="str">
        <f t="shared" si="61"/>
        <v/>
      </c>
      <c r="N246" s="34" t="str">
        <f t="shared" si="59"/>
        <v/>
      </c>
      <c r="O246" s="34"/>
      <c r="P246" s="34" t="str">
        <f t="shared" si="60"/>
        <v/>
      </c>
      <c r="Q246" s="34" t="str">
        <f t="shared" si="62"/>
        <v/>
      </c>
      <c r="R246" s="34" t="str">
        <f t="shared" si="63"/>
        <v/>
      </c>
      <c r="S246" s="19" t="str">
        <f t="shared" si="64"/>
        <v/>
      </c>
      <c r="T246" s="19"/>
      <c r="U246" s="19" t="str">
        <f t="shared" si="71"/>
        <v/>
      </c>
      <c r="V246" s="19" t="str">
        <f t="shared" si="65"/>
        <v/>
      </c>
      <c r="W246" s="19" t="str">
        <f t="shared" si="66"/>
        <v/>
      </c>
      <c r="X246" s="19" t="str">
        <f t="shared" si="67"/>
        <v/>
      </c>
      <c r="Y246" s="19" t="str">
        <f t="shared" si="72"/>
        <v/>
      </c>
      <c r="Z246" s="27" t="str">
        <f t="shared" si="68"/>
        <v/>
      </c>
      <c r="AA246" s="32"/>
      <c r="AB246" s="36"/>
      <c r="AC246" s="35" t="str">
        <f t="shared" si="58"/>
        <v/>
      </c>
      <c r="AD246" s="35" t="str">
        <f>IF(AA246="","",SUMIFS(商品管理表!$N$8:$N$10000,商品管理表!$C$8:$C$10000,仕入れ管理表!$D246,商品管理表!$Y$8:$Y$10000,"済"))</f>
        <v/>
      </c>
      <c r="AE246" s="35" t="str">
        <f t="shared" si="73"/>
        <v/>
      </c>
      <c r="AF246" s="18"/>
      <c r="AG246" s="18"/>
      <c r="AH246" s="18"/>
      <c r="AI246" s="156" t="str">
        <f t="shared" si="69"/>
        <v/>
      </c>
      <c r="AJ246" s="127"/>
      <c r="AK246" s="128" t="str">
        <f t="shared" si="70"/>
        <v/>
      </c>
      <c r="AL246" s="128"/>
    </row>
    <row r="247" spans="3:38" x14ac:dyDescent="0.2">
      <c r="C247" s="150">
        <v>239</v>
      </c>
      <c r="D247" s="151"/>
      <c r="E247" s="21"/>
      <c r="F247" s="24"/>
      <c r="G247" s="3"/>
      <c r="H247" s="3"/>
      <c r="I247" s="26"/>
      <c r="J247" s="26"/>
      <c r="K247" s="33"/>
      <c r="L247" s="34"/>
      <c r="M247" s="34" t="str">
        <f t="shared" si="61"/>
        <v/>
      </c>
      <c r="N247" s="34" t="str">
        <f t="shared" si="59"/>
        <v/>
      </c>
      <c r="O247" s="34"/>
      <c r="P247" s="34" t="str">
        <f t="shared" si="60"/>
        <v/>
      </c>
      <c r="Q247" s="34" t="str">
        <f t="shared" si="62"/>
        <v/>
      </c>
      <c r="R247" s="34" t="str">
        <f t="shared" si="63"/>
        <v/>
      </c>
      <c r="S247" s="19" t="str">
        <f t="shared" si="64"/>
        <v/>
      </c>
      <c r="T247" s="19"/>
      <c r="U247" s="19" t="str">
        <f t="shared" si="71"/>
        <v/>
      </c>
      <c r="V247" s="19" t="str">
        <f t="shared" si="65"/>
        <v/>
      </c>
      <c r="W247" s="19" t="str">
        <f t="shared" si="66"/>
        <v/>
      </c>
      <c r="X247" s="19" t="str">
        <f t="shared" si="67"/>
        <v/>
      </c>
      <c r="Y247" s="19" t="str">
        <f t="shared" si="72"/>
        <v/>
      </c>
      <c r="Z247" s="27" t="str">
        <f t="shared" si="68"/>
        <v/>
      </c>
      <c r="AA247" s="32"/>
      <c r="AB247" s="36"/>
      <c r="AC247" s="35" t="str">
        <f t="shared" si="58"/>
        <v/>
      </c>
      <c r="AD247" s="35" t="str">
        <f>IF(AA247="","",SUMIFS(商品管理表!$N$8:$N$10000,商品管理表!$C$8:$C$10000,仕入れ管理表!$D247,商品管理表!$Y$8:$Y$10000,"済"))</f>
        <v/>
      </c>
      <c r="AE247" s="35" t="str">
        <f t="shared" si="73"/>
        <v/>
      </c>
      <c r="AF247" s="18"/>
      <c r="AG247" s="18"/>
      <c r="AH247" s="18"/>
      <c r="AI247" s="156" t="str">
        <f t="shared" si="69"/>
        <v/>
      </c>
      <c r="AJ247" s="127"/>
      <c r="AK247" s="128" t="str">
        <f t="shared" si="70"/>
        <v/>
      </c>
      <c r="AL247" s="128"/>
    </row>
    <row r="248" spans="3:38" x14ac:dyDescent="0.2">
      <c r="C248" s="150">
        <v>240</v>
      </c>
      <c r="D248" s="151"/>
      <c r="E248" s="21"/>
      <c r="F248" s="24"/>
      <c r="G248" s="3"/>
      <c r="H248" s="3"/>
      <c r="I248" s="26"/>
      <c r="J248" s="26"/>
      <c r="K248" s="33"/>
      <c r="L248" s="34"/>
      <c r="M248" s="34" t="str">
        <f t="shared" si="61"/>
        <v/>
      </c>
      <c r="N248" s="34" t="str">
        <f t="shared" si="59"/>
        <v/>
      </c>
      <c r="O248" s="34"/>
      <c r="P248" s="34" t="str">
        <f t="shared" si="60"/>
        <v/>
      </c>
      <c r="Q248" s="34" t="str">
        <f t="shared" si="62"/>
        <v/>
      </c>
      <c r="R248" s="34" t="str">
        <f t="shared" si="63"/>
        <v/>
      </c>
      <c r="S248" s="19" t="str">
        <f t="shared" si="64"/>
        <v/>
      </c>
      <c r="T248" s="19"/>
      <c r="U248" s="19" t="str">
        <f t="shared" si="71"/>
        <v/>
      </c>
      <c r="V248" s="19" t="str">
        <f t="shared" si="65"/>
        <v/>
      </c>
      <c r="W248" s="19" t="str">
        <f t="shared" si="66"/>
        <v/>
      </c>
      <c r="X248" s="19" t="str">
        <f t="shared" si="67"/>
        <v/>
      </c>
      <c r="Y248" s="19" t="str">
        <f t="shared" si="72"/>
        <v/>
      </c>
      <c r="Z248" s="27" t="str">
        <f t="shared" si="68"/>
        <v/>
      </c>
      <c r="AA248" s="32"/>
      <c r="AB248" s="36"/>
      <c r="AC248" s="35" t="str">
        <f t="shared" si="58"/>
        <v/>
      </c>
      <c r="AD248" s="35" t="str">
        <f>IF(AA248="","",SUMIFS(商品管理表!$N$8:$N$10000,商品管理表!$C$8:$C$10000,仕入れ管理表!$D248,商品管理表!$Y$8:$Y$10000,"済"))</f>
        <v/>
      </c>
      <c r="AE248" s="35" t="str">
        <f t="shared" si="73"/>
        <v/>
      </c>
      <c r="AF248" s="18"/>
      <c r="AG248" s="18"/>
      <c r="AH248" s="18"/>
      <c r="AI248" s="156" t="str">
        <f t="shared" si="69"/>
        <v/>
      </c>
      <c r="AJ248" s="127"/>
      <c r="AK248" s="128" t="str">
        <f t="shared" si="70"/>
        <v/>
      </c>
      <c r="AL248" s="128"/>
    </row>
    <row r="249" spans="3:38" x14ac:dyDescent="0.2">
      <c r="C249" s="150">
        <v>241</v>
      </c>
      <c r="D249" s="151"/>
      <c r="E249" s="21"/>
      <c r="F249" s="24"/>
      <c r="G249" s="3"/>
      <c r="H249" s="3"/>
      <c r="I249" s="26"/>
      <c r="J249" s="26"/>
      <c r="K249" s="33"/>
      <c r="L249" s="34"/>
      <c r="M249" s="34" t="str">
        <f t="shared" si="61"/>
        <v/>
      </c>
      <c r="N249" s="34" t="str">
        <f t="shared" si="59"/>
        <v/>
      </c>
      <c r="O249" s="34"/>
      <c r="P249" s="34" t="str">
        <f t="shared" si="60"/>
        <v/>
      </c>
      <c r="Q249" s="34" t="str">
        <f t="shared" si="62"/>
        <v/>
      </c>
      <c r="R249" s="34" t="str">
        <f t="shared" si="63"/>
        <v/>
      </c>
      <c r="S249" s="19" t="str">
        <f t="shared" si="64"/>
        <v/>
      </c>
      <c r="T249" s="19"/>
      <c r="U249" s="19" t="str">
        <f t="shared" si="71"/>
        <v/>
      </c>
      <c r="V249" s="19" t="str">
        <f t="shared" si="65"/>
        <v/>
      </c>
      <c r="W249" s="19" t="str">
        <f t="shared" si="66"/>
        <v/>
      </c>
      <c r="X249" s="19" t="str">
        <f t="shared" si="67"/>
        <v/>
      </c>
      <c r="Y249" s="19" t="str">
        <f t="shared" si="72"/>
        <v/>
      </c>
      <c r="Z249" s="27" t="str">
        <f t="shared" si="68"/>
        <v/>
      </c>
      <c r="AA249" s="32"/>
      <c r="AB249" s="36"/>
      <c r="AC249" s="35" t="str">
        <f t="shared" si="58"/>
        <v/>
      </c>
      <c r="AD249" s="35" t="str">
        <f>IF(AA249="","",SUMIFS(商品管理表!$N$8:$N$10000,商品管理表!$C$8:$C$10000,仕入れ管理表!$D249,商品管理表!$Y$8:$Y$10000,"済"))</f>
        <v/>
      </c>
      <c r="AE249" s="35" t="str">
        <f t="shared" si="73"/>
        <v/>
      </c>
      <c r="AF249" s="18"/>
      <c r="AG249" s="18"/>
      <c r="AH249" s="18"/>
      <c r="AI249" s="156" t="str">
        <f t="shared" si="69"/>
        <v/>
      </c>
      <c r="AJ249" s="127"/>
      <c r="AK249" s="128" t="str">
        <f t="shared" si="70"/>
        <v/>
      </c>
      <c r="AL249" s="128"/>
    </row>
    <row r="250" spans="3:38" x14ac:dyDescent="0.2">
      <c r="C250" s="150">
        <v>242</v>
      </c>
      <c r="D250" s="151"/>
      <c r="E250" s="21"/>
      <c r="F250" s="24"/>
      <c r="G250" s="3"/>
      <c r="H250" s="3"/>
      <c r="I250" s="26"/>
      <c r="J250" s="26"/>
      <c r="K250" s="33"/>
      <c r="L250" s="34"/>
      <c r="M250" s="34" t="str">
        <f t="shared" si="61"/>
        <v/>
      </c>
      <c r="N250" s="34" t="str">
        <f t="shared" si="59"/>
        <v/>
      </c>
      <c r="O250" s="34"/>
      <c r="P250" s="34" t="str">
        <f t="shared" si="60"/>
        <v/>
      </c>
      <c r="Q250" s="34" t="str">
        <f t="shared" si="62"/>
        <v/>
      </c>
      <c r="R250" s="34" t="str">
        <f t="shared" si="63"/>
        <v/>
      </c>
      <c r="S250" s="19" t="str">
        <f t="shared" si="64"/>
        <v/>
      </c>
      <c r="T250" s="19"/>
      <c r="U250" s="19" t="str">
        <f t="shared" si="71"/>
        <v/>
      </c>
      <c r="V250" s="19" t="str">
        <f t="shared" si="65"/>
        <v/>
      </c>
      <c r="W250" s="19" t="str">
        <f t="shared" si="66"/>
        <v/>
      </c>
      <c r="X250" s="19" t="str">
        <f t="shared" si="67"/>
        <v/>
      </c>
      <c r="Y250" s="19" t="str">
        <f t="shared" si="72"/>
        <v/>
      </c>
      <c r="Z250" s="27" t="str">
        <f t="shared" si="68"/>
        <v/>
      </c>
      <c r="AA250" s="32"/>
      <c r="AB250" s="36"/>
      <c r="AC250" s="35" t="str">
        <f t="shared" si="58"/>
        <v/>
      </c>
      <c r="AD250" s="35" t="str">
        <f>IF(AA250="","",SUMIFS(商品管理表!$N$8:$N$10000,商品管理表!$C$8:$C$10000,仕入れ管理表!$D250,商品管理表!$Y$8:$Y$10000,"済"))</f>
        <v/>
      </c>
      <c r="AE250" s="35" t="str">
        <f t="shared" si="73"/>
        <v/>
      </c>
      <c r="AF250" s="18"/>
      <c r="AG250" s="18"/>
      <c r="AH250" s="18"/>
      <c r="AI250" s="156" t="str">
        <f t="shared" si="69"/>
        <v/>
      </c>
      <c r="AJ250" s="127"/>
      <c r="AK250" s="128" t="str">
        <f t="shared" si="70"/>
        <v/>
      </c>
      <c r="AL250" s="128"/>
    </row>
    <row r="251" spans="3:38" x14ac:dyDescent="0.2">
      <c r="C251" s="150">
        <v>243</v>
      </c>
      <c r="D251" s="151"/>
      <c r="E251" s="21"/>
      <c r="F251" s="24"/>
      <c r="G251" s="3"/>
      <c r="H251" s="3"/>
      <c r="I251" s="26"/>
      <c r="J251" s="26"/>
      <c r="K251" s="33"/>
      <c r="L251" s="34"/>
      <c r="M251" s="34" t="str">
        <f t="shared" si="61"/>
        <v/>
      </c>
      <c r="N251" s="34" t="str">
        <f t="shared" si="59"/>
        <v/>
      </c>
      <c r="O251" s="34"/>
      <c r="P251" s="34" t="str">
        <f t="shared" si="60"/>
        <v/>
      </c>
      <c r="Q251" s="34" t="str">
        <f t="shared" si="62"/>
        <v/>
      </c>
      <c r="R251" s="34" t="str">
        <f t="shared" si="63"/>
        <v/>
      </c>
      <c r="S251" s="19" t="str">
        <f t="shared" si="64"/>
        <v/>
      </c>
      <c r="T251" s="19"/>
      <c r="U251" s="19" t="str">
        <f t="shared" si="71"/>
        <v/>
      </c>
      <c r="V251" s="19" t="str">
        <f t="shared" si="65"/>
        <v/>
      </c>
      <c r="W251" s="19" t="str">
        <f t="shared" si="66"/>
        <v/>
      </c>
      <c r="X251" s="19" t="str">
        <f t="shared" si="67"/>
        <v/>
      </c>
      <c r="Y251" s="19" t="str">
        <f t="shared" si="72"/>
        <v/>
      </c>
      <c r="Z251" s="27" t="str">
        <f t="shared" si="68"/>
        <v/>
      </c>
      <c r="AA251" s="32"/>
      <c r="AB251" s="36"/>
      <c r="AC251" s="35" t="str">
        <f t="shared" si="58"/>
        <v/>
      </c>
      <c r="AD251" s="35" t="str">
        <f>IF(AA251="","",SUMIFS(商品管理表!$N$8:$N$10000,商品管理表!$C$8:$C$10000,仕入れ管理表!$D251,商品管理表!$Y$8:$Y$10000,"済"))</f>
        <v/>
      </c>
      <c r="AE251" s="35" t="str">
        <f t="shared" si="73"/>
        <v/>
      </c>
      <c r="AF251" s="18"/>
      <c r="AG251" s="18"/>
      <c r="AH251" s="18"/>
      <c r="AI251" s="156" t="str">
        <f t="shared" si="69"/>
        <v/>
      </c>
      <c r="AJ251" s="127"/>
      <c r="AK251" s="128" t="str">
        <f t="shared" si="70"/>
        <v/>
      </c>
      <c r="AL251" s="128"/>
    </row>
    <row r="252" spans="3:38" x14ac:dyDescent="0.2">
      <c r="C252" s="150">
        <v>244</v>
      </c>
      <c r="D252" s="151"/>
      <c r="E252" s="21"/>
      <c r="F252" s="24"/>
      <c r="G252" s="3"/>
      <c r="H252" s="3"/>
      <c r="I252" s="26"/>
      <c r="J252" s="26"/>
      <c r="K252" s="33"/>
      <c r="L252" s="34"/>
      <c r="M252" s="34" t="str">
        <f t="shared" si="61"/>
        <v/>
      </c>
      <c r="N252" s="34" t="str">
        <f t="shared" si="59"/>
        <v/>
      </c>
      <c r="O252" s="34"/>
      <c r="P252" s="34" t="str">
        <f t="shared" si="60"/>
        <v/>
      </c>
      <c r="Q252" s="34" t="str">
        <f t="shared" si="62"/>
        <v/>
      </c>
      <c r="R252" s="34" t="str">
        <f t="shared" si="63"/>
        <v/>
      </c>
      <c r="S252" s="19" t="str">
        <f t="shared" si="64"/>
        <v/>
      </c>
      <c r="T252" s="19"/>
      <c r="U252" s="19" t="str">
        <f t="shared" si="71"/>
        <v/>
      </c>
      <c r="V252" s="19" t="str">
        <f t="shared" si="65"/>
        <v/>
      </c>
      <c r="W252" s="19" t="str">
        <f t="shared" si="66"/>
        <v/>
      </c>
      <c r="X252" s="19" t="str">
        <f t="shared" si="67"/>
        <v/>
      </c>
      <c r="Y252" s="19" t="str">
        <f t="shared" si="72"/>
        <v/>
      </c>
      <c r="Z252" s="27" t="str">
        <f t="shared" si="68"/>
        <v/>
      </c>
      <c r="AA252" s="32"/>
      <c r="AB252" s="36"/>
      <c r="AC252" s="35" t="str">
        <f t="shared" si="58"/>
        <v/>
      </c>
      <c r="AD252" s="35" t="str">
        <f>IF(AA252="","",SUMIFS(商品管理表!$N$8:$N$10000,商品管理表!$C$8:$C$10000,仕入れ管理表!$D252,商品管理表!$Y$8:$Y$10000,"済"))</f>
        <v/>
      </c>
      <c r="AE252" s="35" t="str">
        <f t="shared" si="73"/>
        <v/>
      </c>
      <c r="AF252" s="18"/>
      <c r="AG252" s="18"/>
      <c r="AH252" s="18"/>
      <c r="AI252" s="156" t="str">
        <f t="shared" si="69"/>
        <v/>
      </c>
      <c r="AJ252" s="127"/>
      <c r="AK252" s="128" t="str">
        <f t="shared" si="70"/>
        <v/>
      </c>
      <c r="AL252" s="128"/>
    </row>
    <row r="253" spans="3:38" x14ac:dyDescent="0.2">
      <c r="C253" s="150">
        <v>245</v>
      </c>
      <c r="D253" s="151"/>
      <c r="E253" s="21"/>
      <c r="F253" s="24"/>
      <c r="G253" s="3"/>
      <c r="H253" s="3"/>
      <c r="I253" s="26"/>
      <c r="J253" s="26"/>
      <c r="K253" s="33"/>
      <c r="L253" s="34"/>
      <c r="M253" s="34" t="str">
        <f t="shared" si="61"/>
        <v/>
      </c>
      <c r="N253" s="34" t="str">
        <f t="shared" si="59"/>
        <v/>
      </c>
      <c r="O253" s="34"/>
      <c r="P253" s="34" t="str">
        <f t="shared" si="60"/>
        <v/>
      </c>
      <c r="Q253" s="34" t="str">
        <f t="shared" si="62"/>
        <v/>
      </c>
      <c r="R253" s="34" t="str">
        <f t="shared" si="63"/>
        <v/>
      </c>
      <c r="S253" s="19" t="str">
        <f t="shared" si="64"/>
        <v/>
      </c>
      <c r="T253" s="19"/>
      <c r="U253" s="19" t="str">
        <f t="shared" si="71"/>
        <v/>
      </c>
      <c r="V253" s="19" t="str">
        <f t="shared" si="65"/>
        <v/>
      </c>
      <c r="W253" s="19" t="str">
        <f t="shared" si="66"/>
        <v/>
      </c>
      <c r="X253" s="19" t="str">
        <f t="shared" si="67"/>
        <v/>
      </c>
      <c r="Y253" s="19" t="str">
        <f t="shared" si="72"/>
        <v/>
      </c>
      <c r="Z253" s="27" t="str">
        <f t="shared" si="68"/>
        <v/>
      </c>
      <c r="AA253" s="32"/>
      <c r="AB253" s="36"/>
      <c r="AC253" s="35" t="str">
        <f t="shared" si="58"/>
        <v/>
      </c>
      <c r="AD253" s="35" t="str">
        <f>IF(AA253="","",SUMIFS(商品管理表!$N$8:$N$10000,商品管理表!$C$8:$C$10000,仕入れ管理表!$D253,商品管理表!$Y$8:$Y$10000,"済"))</f>
        <v/>
      </c>
      <c r="AE253" s="35" t="str">
        <f t="shared" si="73"/>
        <v/>
      </c>
      <c r="AF253" s="18"/>
      <c r="AG253" s="18"/>
      <c r="AH253" s="18"/>
      <c r="AI253" s="156" t="str">
        <f t="shared" si="69"/>
        <v/>
      </c>
      <c r="AJ253" s="127"/>
      <c r="AK253" s="128" t="str">
        <f t="shared" si="70"/>
        <v/>
      </c>
      <c r="AL253" s="128"/>
    </row>
    <row r="254" spans="3:38" x14ac:dyDescent="0.2">
      <c r="C254" s="150">
        <v>246</v>
      </c>
      <c r="D254" s="151"/>
      <c r="E254" s="21"/>
      <c r="F254" s="24"/>
      <c r="G254" s="3"/>
      <c r="H254" s="3"/>
      <c r="I254" s="26"/>
      <c r="J254" s="26"/>
      <c r="K254" s="33"/>
      <c r="L254" s="34"/>
      <c r="M254" s="34" t="str">
        <f t="shared" si="61"/>
        <v/>
      </c>
      <c r="N254" s="34" t="str">
        <f t="shared" si="59"/>
        <v/>
      </c>
      <c r="O254" s="34"/>
      <c r="P254" s="34" t="str">
        <f t="shared" si="60"/>
        <v/>
      </c>
      <c r="Q254" s="34" t="str">
        <f t="shared" si="62"/>
        <v/>
      </c>
      <c r="R254" s="34" t="str">
        <f t="shared" si="63"/>
        <v/>
      </c>
      <c r="S254" s="19" t="str">
        <f t="shared" si="64"/>
        <v/>
      </c>
      <c r="T254" s="19"/>
      <c r="U254" s="19" t="str">
        <f t="shared" si="71"/>
        <v/>
      </c>
      <c r="V254" s="19" t="str">
        <f t="shared" si="65"/>
        <v/>
      </c>
      <c r="W254" s="19" t="str">
        <f t="shared" si="66"/>
        <v/>
      </c>
      <c r="X254" s="19" t="str">
        <f t="shared" si="67"/>
        <v/>
      </c>
      <c r="Y254" s="19" t="str">
        <f t="shared" si="72"/>
        <v/>
      </c>
      <c r="Z254" s="27" t="str">
        <f t="shared" si="68"/>
        <v/>
      </c>
      <c r="AA254" s="32"/>
      <c r="AB254" s="36"/>
      <c r="AC254" s="35" t="str">
        <f t="shared" si="58"/>
        <v/>
      </c>
      <c r="AD254" s="35" t="str">
        <f>IF(AA254="","",SUMIFS(商品管理表!$N$8:$N$10000,商品管理表!$C$8:$C$10000,仕入れ管理表!$D254,商品管理表!$Y$8:$Y$10000,"済"))</f>
        <v/>
      </c>
      <c r="AE254" s="35" t="str">
        <f t="shared" si="73"/>
        <v/>
      </c>
      <c r="AF254" s="18"/>
      <c r="AG254" s="18"/>
      <c r="AH254" s="18"/>
      <c r="AI254" s="156" t="str">
        <f t="shared" si="69"/>
        <v/>
      </c>
      <c r="AJ254" s="127"/>
      <c r="AK254" s="128" t="str">
        <f t="shared" si="70"/>
        <v/>
      </c>
      <c r="AL254" s="128"/>
    </row>
    <row r="255" spans="3:38" x14ac:dyDescent="0.2">
      <c r="C255" s="150">
        <v>247</v>
      </c>
      <c r="D255" s="151"/>
      <c r="E255" s="21"/>
      <c r="F255" s="24"/>
      <c r="G255" s="3"/>
      <c r="H255" s="3"/>
      <c r="I255" s="26"/>
      <c r="J255" s="26"/>
      <c r="K255" s="33"/>
      <c r="L255" s="34"/>
      <c r="M255" s="34" t="str">
        <f t="shared" si="61"/>
        <v/>
      </c>
      <c r="N255" s="34" t="str">
        <f t="shared" si="59"/>
        <v/>
      </c>
      <c r="O255" s="34"/>
      <c r="P255" s="34" t="str">
        <f t="shared" si="60"/>
        <v/>
      </c>
      <c r="Q255" s="34" t="str">
        <f t="shared" si="62"/>
        <v/>
      </c>
      <c r="R255" s="34" t="str">
        <f t="shared" si="63"/>
        <v/>
      </c>
      <c r="S255" s="19" t="str">
        <f t="shared" si="64"/>
        <v/>
      </c>
      <c r="T255" s="19"/>
      <c r="U255" s="19" t="str">
        <f t="shared" si="71"/>
        <v/>
      </c>
      <c r="V255" s="19" t="str">
        <f t="shared" si="65"/>
        <v/>
      </c>
      <c r="W255" s="19" t="str">
        <f t="shared" si="66"/>
        <v/>
      </c>
      <c r="X255" s="19" t="str">
        <f t="shared" si="67"/>
        <v/>
      </c>
      <c r="Y255" s="19" t="str">
        <f t="shared" si="72"/>
        <v/>
      </c>
      <c r="Z255" s="27" t="str">
        <f t="shared" si="68"/>
        <v/>
      </c>
      <c r="AA255" s="32"/>
      <c r="AB255" s="36"/>
      <c r="AC255" s="35" t="str">
        <f t="shared" si="58"/>
        <v/>
      </c>
      <c r="AD255" s="35" t="str">
        <f>IF(AA255="","",SUMIFS(商品管理表!$N$8:$N$10000,商品管理表!$C$8:$C$10000,仕入れ管理表!$D255,商品管理表!$Y$8:$Y$10000,"済"))</f>
        <v/>
      </c>
      <c r="AE255" s="35" t="str">
        <f t="shared" si="73"/>
        <v/>
      </c>
      <c r="AF255" s="18"/>
      <c r="AG255" s="18"/>
      <c r="AH255" s="18"/>
      <c r="AI255" s="156" t="str">
        <f t="shared" si="69"/>
        <v/>
      </c>
      <c r="AJ255" s="127"/>
      <c r="AK255" s="128" t="str">
        <f t="shared" si="70"/>
        <v/>
      </c>
      <c r="AL255" s="128"/>
    </row>
    <row r="256" spans="3:38" x14ac:dyDescent="0.2">
      <c r="C256" s="150">
        <v>248</v>
      </c>
      <c r="D256" s="151"/>
      <c r="E256" s="21"/>
      <c r="F256" s="24"/>
      <c r="G256" s="3"/>
      <c r="H256" s="3"/>
      <c r="I256" s="26"/>
      <c r="J256" s="26"/>
      <c r="K256" s="33"/>
      <c r="L256" s="34"/>
      <c r="M256" s="34" t="str">
        <f t="shared" si="61"/>
        <v/>
      </c>
      <c r="N256" s="34" t="str">
        <f t="shared" si="59"/>
        <v/>
      </c>
      <c r="O256" s="34"/>
      <c r="P256" s="34" t="str">
        <f t="shared" si="60"/>
        <v/>
      </c>
      <c r="Q256" s="34" t="str">
        <f t="shared" si="62"/>
        <v/>
      </c>
      <c r="R256" s="34" t="str">
        <f t="shared" si="63"/>
        <v/>
      </c>
      <c r="S256" s="19" t="str">
        <f t="shared" si="64"/>
        <v/>
      </c>
      <c r="T256" s="19"/>
      <c r="U256" s="19" t="str">
        <f t="shared" si="71"/>
        <v/>
      </c>
      <c r="V256" s="19" t="str">
        <f t="shared" si="65"/>
        <v/>
      </c>
      <c r="W256" s="19" t="str">
        <f t="shared" si="66"/>
        <v/>
      </c>
      <c r="X256" s="19" t="str">
        <f t="shared" si="67"/>
        <v/>
      </c>
      <c r="Y256" s="19" t="str">
        <f t="shared" si="72"/>
        <v/>
      </c>
      <c r="Z256" s="27" t="str">
        <f t="shared" si="68"/>
        <v/>
      </c>
      <c r="AA256" s="32"/>
      <c r="AB256" s="36"/>
      <c r="AC256" s="35" t="str">
        <f t="shared" si="58"/>
        <v/>
      </c>
      <c r="AD256" s="35" t="str">
        <f>IF(AA256="","",SUMIFS(商品管理表!$N$8:$N$10000,商品管理表!$C$8:$C$10000,仕入れ管理表!$D256,商品管理表!$Y$8:$Y$10000,"済"))</f>
        <v/>
      </c>
      <c r="AE256" s="35" t="str">
        <f t="shared" si="73"/>
        <v/>
      </c>
      <c r="AF256" s="18"/>
      <c r="AG256" s="18"/>
      <c r="AH256" s="18"/>
      <c r="AI256" s="156" t="str">
        <f t="shared" si="69"/>
        <v/>
      </c>
      <c r="AJ256" s="127"/>
      <c r="AK256" s="128" t="str">
        <f t="shared" si="70"/>
        <v/>
      </c>
      <c r="AL256" s="128"/>
    </row>
    <row r="257" spans="3:38" x14ac:dyDescent="0.2">
      <c r="C257" s="150">
        <v>249</v>
      </c>
      <c r="D257" s="151"/>
      <c r="E257" s="21"/>
      <c r="F257" s="24"/>
      <c r="G257" s="3"/>
      <c r="H257" s="3"/>
      <c r="I257" s="26"/>
      <c r="J257" s="26"/>
      <c r="K257" s="33"/>
      <c r="L257" s="34"/>
      <c r="M257" s="34" t="str">
        <f t="shared" si="61"/>
        <v/>
      </c>
      <c r="N257" s="34" t="str">
        <f t="shared" si="59"/>
        <v/>
      </c>
      <c r="O257" s="34"/>
      <c r="P257" s="34" t="str">
        <f t="shared" si="60"/>
        <v/>
      </c>
      <c r="Q257" s="34" t="str">
        <f t="shared" si="62"/>
        <v/>
      </c>
      <c r="R257" s="34" t="str">
        <f t="shared" si="63"/>
        <v/>
      </c>
      <c r="S257" s="19" t="str">
        <f t="shared" si="64"/>
        <v/>
      </c>
      <c r="T257" s="19"/>
      <c r="U257" s="19" t="str">
        <f t="shared" si="71"/>
        <v/>
      </c>
      <c r="V257" s="19" t="str">
        <f t="shared" si="65"/>
        <v/>
      </c>
      <c r="W257" s="19" t="str">
        <f t="shared" si="66"/>
        <v/>
      </c>
      <c r="X257" s="19" t="str">
        <f t="shared" si="67"/>
        <v/>
      </c>
      <c r="Y257" s="19" t="str">
        <f t="shared" si="72"/>
        <v/>
      </c>
      <c r="Z257" s="27" t="str">
        <f t="shared" si="68"/>
        <v/>
      </c>
      <c r="AA257" s="32"/>
      <c r="AB257" s="36"/>
      <c r="AC257" s="35" t="str">
        <f t="shared" si="58"/>
        <v/>
      </c>
      <c r="AD257" s="35" t="str">
        <f>IF(AA257="","",SUMIFS(商品管理表!$N$8:$N$10000,商品管理表!$C$8:$C$10000,仕入れ管理表!$D257,商品管理表!$Y$8:$Y$10000,"済"))</f>
        <v/>
      </c>
      <c r="AE257" s="35" t="str">
        <f t="shared" si="73"/>
        <v/>
      </c>
      <c r="AF257" s="18"/>
      <c r="AG257" s="18"/>
      <c r="AH257" s="18"/>
      <c r="AI257" s="156" t="str">
        <f t="shared" si="69"/>
        <v/>
      </c>
      <c r="AJ257" s="127"/>
      <c r="AK257" s="128" t="str">
        <f t="shared" si="70"/>
        <v/>
      </c>
      <c r="AL257" s="128"/>
    </row>
    <row r="258" spans="3:38" x14ac:dyDescent="0.2">
      <c r="C258" s="150">
        <v>250</v>
      </c>
      <c r="D258" s="151"/>
      <c r="E258" s="21"/>
      <c r="F258" s="24"/>
      <c r="G258" s="3"/>
      <c r="H258" s="3"/>
      <c r="I258" s="26"/>
      <c r="J258" s="26"/>
      <c r="K258" s="33"/>
      <c r="L258" s="34"/>
      <c r="M258" s="34" t="str">
        <f t="shared" si="61"/>
        <v/>
      </c>
      <c r="N258" s="34" t="str">
        <f t="shared" si="59"/>
        <v/>
      </c>
      <c r="O258" s="34"/>
      <c r="P258" s="34" t="str">
        <f t="shared" si="60"/>
        <v/>
      </c>
      <c r="Q258" s="34" t="str">
        <f t="shared" si="62"/>
        <v/>
      </c>
      <c r="R258" s="34" t="str">
        <f t="shared" si="63"/>
        <v/>
      </c>
      <c r="S258" s="19" t="str">
        <f t="shared" si="64"/>
        <v/>
      </c>
      <c r="T258" s="19"/>
      <c r="U258" s="19" t="str">
        <f t="shared" si="71"/>
        <v/>
      </c>
      <c r="V258" s="19" t="str">
        <f t="shared" si="65"/>
        <v/>
      </c>
      <c r="W258" s="19" t="str">
        <f t="shared" si="66"/>
        <v/>
      </c>
      <c r="X258" s="19" t="str">
        <f t="shared" si="67"/>
        <v/>
      </c>
      <c r="Y258" s="19" t="str">
        <f t="shared" si="72"/>
        <v/>
      </c>
      <c r="Z258" s="27" t="str">
        <f t="shared" si="68"/>
        <v/>
      </c>
      <c r="AA258" s="32"/>
      <c r="AB258" s="36"/>
      <c r="AC258" s="35" t="str">
        <f t="shared" si="58"/>
        <v/>
      </c>
      <c r="AD258" s="35" t="str">
        <f>IF(AA258="","",SUMIFS(商品管理表!$N$8:$N$10000,商品管理表!$C$8:$C$10000,仕入れ管理表!$D258,商品管理表!$Y$8:$Y$10000,"済"))</f>
        <v/>
      </c>
      <c r="AE258" s="35" t="str">
        <f t="shared" si="73"/>
        <v/>
      </c>
      <c r="AF258" s="18"/>
      <c r="AG258" s="18"/>
      <c r="AH258" s="18"/>
      <c r="AI258" s="156" t="str">
        <f t="shared" si="69"/>
        <v/>
      </c>
      <c r="AJ258" s="127"/>
      <c r="AK258" s="128" t="str">
        <f t="shared" si="70"/>
        <v/>
      </c>
      <c r="AL258" s="128"/>
    </row>
    <row r="259" spans="3:38" x14ac:dyDescent="0.2">
      <c r="C259" s="150">
        <v>251</v>
      </c>
      <c r="D259" s="151"/>
      <c r="E259" s="21"/>
      <c r="F259" s="24"/>
      <c r="G259" s="3"/>
      <c r="H259" s="3"/>
      <c r="I259" s="26"/>
      <c r="J259" s="26"/>
      <c r="K259" s="33"/>
      <c r="L259" s="34"/>
      <c r="M259" s="34" t="str">
        <f t="shared" si="61"/>
        <v/>
      </c>
      <c r="N259" s="34" t="str">
        <f t="shared" si="59"/>
        <v/>
      </c>
      <c r="O259" s="34"/>
      <c r="P259" s="34" t="str">
        <f t="shared" si="60"/>
        <v/>
      </c>
      <c r="Q259" s="34" t="str">
        <f t="shared" si="62"/>
        <v/>
      </c>
      <c r="R259" s="34" t="str">
        <f t="shared" si="63"/>
        <v/>
      </c>
      <c r="S259" s="19" t="str">
        <f t="shared" si="64"/>
        <v/>
      </c>
      <c r="T259" s="19"/>
      <c r="U259" s="19" t="str">
        <f t="shared" si="71"/>
        <v/>
      </c>
      <c r="V259" s="19" t="str">
        <f t="shared" si="65"/>
        <v/>
      </c>
      <c r="W259" s="19" t="str">
        <f t="shared" si="66"/>
        <v/>
      </c>
      <c r="X259" s="19" t="str">
        <f t="shared" si="67"/>
        <v/>
      </c>
      <c r="Y259" s="19" t="str">
        <f t="shared" si="72"/>
        <v/>
      </c>
      <c r="Z259" s="27" t="str">
        <f t="shared" si="68"/>
        <v/>
      </c>
      <c r="AA259" s="32"/>
      <c r="AB259" s="36"/>
      <c r="AC259" s="35" t="str">
        <f t="shared" si="58"/>
        <v/>
      </c>
      <c r="AD259" s="35" t="str">
        <f>IF(AA259="","",SUMIFS(商品管理表!$N$8:$N$10000,商品管理表!$C$8:$C$10000,仕入れ管理表!$D259,商品管理表!$Y$8:$Y$10000,"済"))</f>
        <v/>
      </c>
      <c r="AE259" s="35" t="str">
        <f t="shared" si="73"/>
        <v/>
      </c>
      <c r="AF259" s="18"/>
      <c r="AG259" s="18"/>
      <c r="AH259" s="18"/>
      <c r="AI259" s="156" t="str">
        <f t="shared" si="69"/>
        <v/>
      </c>
      <c r="AJ259" s="127"/>
      <c r="AK259" s="128" t="str">
        <f t="shared" si="70"/>
        <v/>
      </c>
      <c r="AL259" s="128"/>
    </row>
    <row r="260" spans="3:38" x14ac:dyDescent="0.2">
      <c r="C260" s="150">
        <v>252</v>
      </c>
      <c r="D260" s="151"/>
      <c r="E260" s="21"/>
      <c r="F260" s="24"/>
      <c r="G260" s="3"/>
      <c r="H260" s="3"/>
      <c r="I260" s="26"/>
      <c r="J260" s="26"/>
      <c r="K260" s="33"/>
      <c r="L260" s="34"/>
      <c r="M260" s="34" t="str">
        <f t="shared" si="61"/>
        <v/>
      </c>
      <c r="N260" s="34" t="str">
        <f t="shared" si="59"/>
        <v/>
      </c>
      <c r="O260" s="34"/>
      <c r="P260" s="34" t="str">
        <f t="shared" si="60"/>
        <v/>
      </c>
      <c r="Q260" s="34" t="str">
        <f t="shared" si="62"/>
        <v/>
      </c>
      <c r="R260" s="34" t="str">
        <f t="shared" si="63"/>
        <v/>
      </c>
      <c r="S260" s="19" t="str">
        <f t="shared" si="64"/>
        <v/>
      </c>
      <c r="T260" s="19"/>
      <c r="U260" s="19" t="str">
        <f t="shared" si="71"/>
        <v/>
      </c>
      <c r="V260" s="19" t="str">
        <f t="shared" si="65"/>
        <v/>
      </c>
      <c r="W260" s="19" t="str">
        <f t="shared" si="66"/>
        <v/>
      </c>
      <c r="X260" s="19" t="str">
        <f t="shared" si="67"/>
        <v/>
      </c>
      <c r="Y260" s="19" t="str">
        <f t="shared" si="72"/>
        <v/>
      </c>
      <c r="Z260" s="27" t="str">
        <f t="shared" si="68"/>
        <v/>
      </c>
      <c r="AA260" s="32"/>
      <c r="AB260" s="36"/>
      <c r="AC260" s="35" t="str">
        <f t="shared" si="58"/>
        <v/>
      </c>
      <c r="AD260" s="35" t="str">
        <f>IF(AA260="","",SUMIFS(商品管理表!$N$8:$N$10000,商品管理表!$C$8:$C$10000,仕入れ管理表!$D260,商品管理表!$Y$8:$Y$10000,"済"))</f>
        <v/>
      </c>
      <c r="AE260" s="35" t="str">
        <f t="shared" si="73"/>
        <v/>
      </c>
      <c r="AF260" s="18"/>
      <c r="AG260" s="18"/>
      <c r="AH260" s="18"/>
      <c r="AI260" s="156" t="str">
        <f t="shared" si="69"/>
        <v/>
      </c>
      <c r="AJ260" s="127"/>
      <c r="AK260" s="128" t="str">
        <f t="shared" si="70"/>
        <v/>
      </c>
      <c r="AL260" s="128"/>
    </row>
    <row r="261" spans="3:38" x14ac:dyDescent="0.2">
      <c r="C261" s="150">
        <v>253</v>
      </c>
      <c r="D261" s="151"/>
      <c r="E261" s="21"/>
      <c r="F261" s="24"/>
      <c r="G261" s="3"/>
      <c r="H261" s="3"/>
      <c r="I261" s="26"/>
      <c r="J261" s="26"/>
      <c r="K261" s="33"/>
      <c r="L261" s="34"/>
      <c r="M261" s="34" t="str">
        <f t="shared" si="61"/>
        <v/>
      </c>
      <c r="N261" s="34" t="str">
        <f t="shared" si="59"/>
        <v/>
      </c>
      <c r="O261" s="34"/>
      <c r="P261" s="34" t="str">
        <f t="shared" si="60"/>
        <v/>
      </c>
      <c r="Q261" s="34" t="str">
        <f t="shared" si="62"/>
        <v/>
      </c>
      <c r="R261" s="34" t="str">
        <f t="shared" si="63"/>
        <v/>
      </c>
      <c r="S261" s="19" t="str">
        <f t="shared" si="64"/>
        <v/>
      </c>
      <c r="T261" s="19"/>
      <c r="U261" s="19" t="str">
        <f t="shared" si="71"/>
        <v/>
      </c>
      <c r="V261" s="19" t="str">
        <f t="shared" si="65"/>
        <v/>
      </c>
      <c r="W261" s="19" t="str">
        <f t="shared" si="66"/>
        <v/>
      </c>
      <c r="X261" s="19" t="str">
        <f t="shared" si="67"/>
        <v/>
      </c>
      <c r="Y261" s="19" t="str">
        <f t="shared" si="72"/>
        <v/>
      </c>
      <c r="Z261" s="27" t="str">
        <f t="shared" si="68"/>
        <v/>
      </c>
      <c r="AA261" s="32"/>
      <c r="AB261" s="36"/>
      <c r="AC261" s="35" t="str">
        <f t="shared" si="58"/>
        <v/>
      </c>
      <c r="AD261" s="35" t="str">
        <f>IF(AA261="","",SUMIFS(商品管理表!$N$8:$N$10000,商品管理表!$C$8:$C$10000,仕入れ管理表!$D261,商品管理表!$Y$8:$Y$10000,"済"))</f>
        <v/>
      </c>
      <c r="AE261" s="35" t="str">
        <f t="shared" si="73"/>
        <v/>
      </c>
      <c r="AF261" s="18"/>
      <c r="AG261" s="18"/>
      <c r="AH261" s="18"/>
      <c r="AI261" s="156" t="str">
        <f t="shared" si="69"/>
        <v/>
      </c>
      <c r="AJ261" s="127"/>
      <c r="AK261" s="128" t="str">
        <f t="shared" si="70"/>
        <v/>
      </c>
      <c r="AL261" s="128"/>
    </row>
    <row r="262" spans="3:38" x14ac:dyDescent="0.2">
      <c r="C262" s="150">
        <v>254</v>
      </c>
      <c r="D262" s="151"/>
      <c r="E262" s="21"/>
      <c r="F262" s="24"/>
      <c r="G262" s="3"/>
      <c r="H262" s="3"/>
      <c r="I262" s="26"/>
      <c r="J262" s="26"/>
      <c r="K262" s="33"/>
      <c r="L262" s="34"/>
      <c r="M262" s="34" t="str">
        <f t="shared" si="61"/>
        <v/>
      </c>
      <c r="N262" s="34" t="str">
        <f t="shared" si="59"/>
        <v/>
      </c>
      <c r="O262" s="34"/>
      <c r="P262" s="34" t="str">
        <f t="shared" si="60"/>
        <v/>
      </c>
      <c r="Q262" s="34" t="str">
        <f t="shared" si="62"/>
        <v/>
      </c>
      <c r="R262" s="34" t="str">
        <f t="shared" si="63"/>
        <v/>
      </c>
      <c r="S262" s="19" t="str">
        <f t="shared" si="64"/>
        <v/>
      </c>
      <c r="T262" s="19"/>
      <c r="U262" s="19" t="str">
        <f t="shared" si="71"/>
        <v/>
      </c>
      <c r="V262" s="19" t="str">
        <f t="shared" si="65"/>
        <v/>
      </c>
      <c r="W262" s="19" t="str">
        <f t="shared" si="66"/>
        <v/>
      </c>
      <c r="X262" s="19" t="str">
        <f t="shared" si="67"/>
        <v/>
      </c>
      <c r="Y262" s="19" t="str">
        <f t="shared" si="72"/>
        <v/>
      </c>
      <c r="Z262" s="27" t="str">
        <f t="shared" si="68"/>
        <v/>
      </c>
      <c r="AA262" s="32"/>
      <c r="AB262" s="36"/>
      <c r="AC262" s="35" t="str">
        <f t="shared" si="58"/>
        <v/>
      </c>
      <c r="AD262" s="35" t="str">
        <f>IF(AA262="","",SUMIFS(商品管理表!$N$8:$N$10000,商品管理表!$C$8:$C$10000,仕入れ管理表!$D262,商品管理表!$Y$8:$Y$10000,"済"))</f>
        <v/>
      </c>
      <c r="AE262" s="35" t="str">
        <f t="shared" si="73"/>
        <v/>
      </c>
      <c r="AF262" s="18"/>
      <c r="AG262" s="18"/>
      <c r="AH262" s="18"/>
      <c r="AI262" s="156" t="str">
        <f t="shared" si="69"/>
        <v/>
      </c>
      <c r="AJ262" s="127"/>
      <c r="AK262" s="128" t="str">
        <f t="shared" si="70"/>
        <v/>
      </c>
      <c r="AL262" s="128"/>
    </row>
    <row r="263" spans="3:38" x14ac:dyDescent="0.2">
      <c r="C263" s="150">
        <v>255</v>
      </c>
      <c r="D263" s="151"/>
      <c r="E263" s="21"/>
      <c r="F263" s="24"/>
      <c r="G263" s="3"/>
      <c r="H263" s="3"/>
      <c r="I263" s="26"/>
      <c r="J263" s="26"/>
      <c r="K263" s="33"/>
      <c r="L263" s="34"/>
      <c r="M263" s="34" t="str">
        <f t="shared" si="61"/>
        <v/>
      </c>
      <c r="N263" s="34" t="str">
        <f t="shared" si="59"/>
        <v/>
      </c>
      <c r="O263" s="34"/>
      <c r="P263" s="34" t="str">
        <f t="shared" si="60"/>
        <v/>
      </c>
      <c r="Q263" s="34" t="str">
        <f t="shared" si="62"/>
        <v/>
      </c>
      <c r="R263" s="34" t="str">
        <f t="shared" si="63"/>
        <v/>
      </c>
      <c r="S263" s="19" t="str">
        <f t="shared" si="64"/>
        <v/>
      </c>
      <c r="T263" s="19"/>
      <c r="U263" s="19" t="str">
        <f t="shared" si="71"/>
        <v/>
      </c>
      <c r="V263" s="19" t="str">
        <f t="shared" si="65"/>
        <v/>
      </c>
      <c r="W263" s="19" t="str">
        <f t="shared" si="66"/>
        <v/>
      </c>
      <c r="X263" s="19" t="str">
        <f t="shared" si="67"/>
        <v/>
      </c>
      <c r="Y263" s="19" t="str">
        <f t="shared" si="72"/>
        <v/>
      </c>
      <c r="Z263" s="27" t="str">
        <f t="shared" si="68"/>
        <v/>
      </c>
      <c r="AA263" s="32"/>
      <c r="AB263" s="36"/>
      <c r="AC263" s="35" t="str">
        <f t="shared" si="58"/>
        <v/>
      </c>
      <c r="AD263" s="35" t="str">
        <f>IF(AA263="","",SUMIFS(商品管理表!$N$8:$N$10000,商品管理表!$C$8:$C$10000,仕入れ管理表!$D263,商品管理表!$Y$8:$Y$10000,"済"))</f>
        <v/>
      </c>
      <c r="AE263" s="35" t="str">
        <f t="shared" si="73"/>
        <v/>
      </c>
      <c r="AF263" s="18"/>
      <c r="AG263" s="18"/>
      <c r="AH263" s="18"/>
      <c r="AI263" s="156" t="str">
        <f t="shared" si="69"/>
        <v/>
      </c>
      <c r="AJ263" s="127"/>
      <c r="AK263" s="128" t="str">
        <f t="shared" si="70"/>
        <v/>
      </c>
      <c r="AL263" s="128"/>
    </row>
    <row r="264" spans="3:38" x14ac:dyDescent="0.2">
      <c r="C264" s="150">
        <v>256</v>
      </c>
      <c r="D264" s="151"/>
      <c r="E264" s="21"/>
      <c r="F264" s="24"/>
      <c r="G264" s="3"/>
      <c r="H264" s="3"/>
      <c r="I264" s="26"/>
      <c r="J264" s="26"/>
      <c r="K264" s="33"/>
      <c r="L264" s="34"/>
      <c r="M264" s="34" t="str">
        <f t="shared" si="61"/>
        <v/>
      </c>
      <c r="N264" s="34" t="str">
        <f t="shared" si="59"/>
        <v/>
      </c>
      <c r="O264" s="34"/>
      <c r="P264" s="34" t="str">
        <f t="shared" si="60"/>
        <v/>
      </c>
      <c r="Q264" s="34" t="str">
        <f t="shared" si="62"/>
        <v/>
      </c>
      <c r="R264" s="34" t="str">
        <f t="shared" si="63"/>
        <v/>
      </c>
      <c r="S264" s="19" t="str">
        <f t="shared" si="64"/>
        <v/>
      </c>
      <c r="T264" s="19"/>
      <c r="U264" s="19" t="str">
        <f t="shared" si="71"/>
        <v/>
      </c>
      <c r="V264" s="19" t="str">
        <f t="shared" si="65"/>
        <v/>
      </c>
      <c r="W264" s="19" t="str">
        <f t="shared" si="66"/>
        <v/>
      </c>
      <c r="X264" s="19" t="str">
        <f t="shared" si="67"/>
        <v/>
      </c>
      <c r="Y264" s="19" t="str">
        <f t="shared" si="72"/>
        <v/>
      </c>
      <c r="Z264" s="27" t="str">
        <f t="shared" si="68"/>
        <v/>
      </c>
      <c r="AA264" s="32"/>
      <c r="AB264" s="36"/>
      <c r="AC264" s="35" t="str">
        <f t="shared" ref="AC264:AC327" si="74">IF(AB264="","",IF(VLOOKUP($D264,出品日データ,1,FALSE)="","","済"))</f>
        <v/>
      </c>
      <c r="AD264" s="35" t="str">
        <f>IF(AA264="","",SUMIFS(商品管理表!$N$8:$N$10000,商品管理表!$C$8:$C$10000,仕入れ管理表!$D264,商品管理表!$Y$8:$Y$10000,"済"))</f>
        <v/>
      </c>
      <c r="AE264" s="35" t="str">
        <f t="shared" si="73"/>
        <v/>
      </c>
      <c r="AF264" s="18"/>
      <c r="AG264" s="18"/>
      <c r="AH264" s="18"/>
      <c r="AI264" s="156" t="str">
        <f t="shared" si="69"/>
        <v/>
      </c>
      <c r="AJ264" s="127"/>
      <c r="AK264" s="128" t="str">
        <f t="shared" si="70"/>
        <v/>
      </c>
      <c r="AL264" s="128"/>
    </row>
    <row r="265" spans="3:38" x14ac:dyDescent="0.2">
      <c r="C265" s="150">
        <v>257</v>
      </c>
      <c r="D265" s="151"/>
      <c r="E265" s="21"/>
      <c r="F265" s="24"/>
      <c r="G265" s="3"/>
      <c r="H265" s="3"/>
      <c r="I265" s="26"/>
      <c r="J265" s="26"/>
      <c r="K265" s="33"/>
      <c r="L265" s="34"/>
      <c r="M265" s="34" t="str">
        <f t="shared" si="61"/>
        <v/>
      </c>
      <c r="N265" s="34" t="str">
        <f t="shared" si="59"/>
        <v/>
      </c>
      <c r="O265" s="34"/>
      <c r="P265" s="34" t="str">
        <f t="shared" si="60"/>
        <v/>
      </c>
      <c r="Q265" s="34" t="str">
        <f t="shared" si="62"/>
        <v/>
      </c>
      <c r="R265" s="34" t="str">
        <f t="shared" si="63"/>
        <v/>
      </c>
      <c r="S265" s="19" t="str">
        <f t="shared" si="64"/>
        <v/>
      </c>
      <c r="T265" s="19"/>
      <c r="U265" s="19" t="str">
        <f t="shared" si="71"/>
        <v/>
      </c>
      <c r="V265" s="19" t="str">
        <f t="shared" si="65"/>
        <v/>
      </c>
      <c r="W265" s="19" t="str">
        <f t="shared" si="66"/>
        <v/>
      </c>
      <c r="X265" s="19" t="str">
        <f t="shared" si="67"/>
        <v/>
      </c>
      <c r="Y265" s="19" t="str">
        <f t="shared" si="72"/>
        <v/>
      </c>
      <c r="Z265" s="27" t="str">
        <f t="shared" si="68"/>
        <v/>
      </c>
      <c r="AA265" s="32"/>
      <c r="AB265" s="36"/>
      <c r="AC265" s="35" t="str">
        <f t="shared" si="74"/>
        <v/>
      </c>
      <c r="AD265" s="35" t="str">
        <f>IF(AA265="","",SUMIFS(商品管理表!$N$8:$N$10000,商品管理表!$C$8:$C$10000,仕入れ管理表!$D265,商品管理表!$Y$8:$Y$10000,"済"))</f>
        <v/>
      </c>
      <c r="AE265" s="35" t="str">
        <f t="shared" si="73"/>
        <v/>
      </c>
      <c r="AF265" s="18"/>
      <c r="AG265" s="18"/>
      <c r="AH265" s="18"/>
      <c r="AI265" s="156" t="str">
        <f t="shared" si="69"/>
        <v/>
      </c>
      <c r="AJ265" s="127"/>
      <c r="AK265" s="128" t="str">
        <f t="shared" si="70"/>
        <v/>
      </c>
      <c r="AL265" s="128"/>
    </row>
    <row r="266" spans="3:38" x14ac:dyDescent="0.2">
      <c r="C266" s="150">
        <v>258</v>
      </c>
      <c r="D266" s="151"/>
      <c r="E266" s="21"/>
      <c r="F266" s="24"/>
      <c r="G266" s="3"/>
      <c r="H266" s="3"/>
      <c r="I266" s="26"/>
      <c r="J266" s="26"/>
      <c r="K266" s="33"/>
      <c r="L266" s="34"/>
      <c r="M266" s="34" t="str">
        <f t="shared" si="61"/>
        <v/>
      </c>
      <c r="N266" s="34" t="str">
        <f t="shared" ref="N266:N329" si="75">IF(L266="","",L266)</f>
        <v/>
      </c>
      <c r="O266" s="34"/>
      <c r="P266" s="34" t="str">
        <f t="shared" ref="P266:P329" si="76">IF(L266="","",(N266+O266)*1.016)</f>
        <v/>
      </c>
      <c r="Q266" s="34" t="str">
        <f t="shared" si="62"/>
        <v/>
      </c>
      <c r="R266" s="34" t="str">
        <f t="shared" si="63"/>
        <v/>
      </c>
      <c r="S266" s="19" t="str">
        <f t="shared" si="64"/>
        <v/>
      </c>
      <c r="T266" s="19"/>
      <c r="U266" s="19" t="str">
        <f t="shared" si="71"/>
        <v/>
      </c>
      <c r="V266" s="19" t="str">
        <f t="shared" si="65"/>
        <v/>
      </c>
      <c r="W266" s="19" t="str">
        <f t="shared" si="66"/>
        <v/>
      </c>
      <c r="X266" s="19" t="str">
        <f t="shared" si="67"/>
        <v/>
      </c>
      <c r="Y266" s="19" t="str">
        <f t="shared" si="72"/>
        <v/>
      </c>
      <c r="Z266" s="27" t="str">
        <f t="shared" si="68"/>
        <v/>
      </c>
      <c r="AA266" s="32"/>
      <c r="AB266" s="36"/>
      <c r="AC266" s="35" t="str">
        <f t="shared" si="74"/>
        <v/>
      </c>
      <c r="AD266" s="35" t="str">
        <f>IF(AA266="","",SUMIFS(商品管理表!$N$8:$N$10000,商品管理表!$C$8:$C$10000,仕入れ管理表!$D266,商品管理表!$Y$8:$Y$10000,"済"))</f>
        <v/>
      </c>
      <c r="AE266" s="35" t="str">
        <f t="shared" si="73"/>
        <v/>
      </c>
      <c r="AF266" s="18"/>
      <c r="AG266" s="18"/>
      <c r="AH266" s="18"/>
      <c r="AI266" s="156" t="str">
        <f t="shared" si="69"/>
        <v/>
      </c>
      <c r="AJ266" s="127"/>
      <c r="AK266" s="128" t="str">
        <f t="shared" si="70"/>
        <v/>
      </c>
      <c r="AL266" s="128"/>
    </row>
    <row r="267" spans="3:38" x14ac:dyDescent="0.2">
      <c r="C267" s="150">
        <v>259</v>
      </c>
      <c r="D267" s="151"/>
      <c r="E267" s="21"/>
      <c r="F267" s="24"/>
      <c r="G267" s="3"/>
      <c r="H267" s="3"/>
      <c r="I267" s="26"/>
      <c r="J267" s="26"/>
      <c r="K267" s="33"/>
      <c r="L267" s="34"/>
      <c r="M267" s="34" t="str">
        <f t="shared" ref="M267:M330" si="77">IF(L267="","",L267*K267)</f>
        <v/>
      </c>
      <c r="N267" s="34" t="str">
        <f t="shared" si="75"/>
        <v/>
      </c>
      <c r="O267" s="34"/>
      <c r="P267" s="34" t="str">
        <f t="shared" si="76"/>
        <v/>
      </c>
      <c r="Q267" s="34" t="str">
        <f t="shared" ref="Q267:Q330" si="78">IF(N267="","",IF(O267="",0,N267*0.1))</f>
        <v/>
      </c>
      <c r="R267" s="34" t="str">
        <f t="shared" ref="R267:R330" si="79">IF(P267="","",P267+Q267)</f>
        <v/>
      </c>
      <c r="S267" s="19" t="str">
        <f t="shared" ref="S267:S330" si="80">IF(L267="","",P267*K267)</f>
        <v/>
      </c>
      <c r="T267" s="19"/>
      <c r="U267" s="19" t="str">
        <f t="shared" si="71"/>
        <v/>
      </c>
      <c r="V267" s="19" t="str">
        <f t="shared" ref="V267:V330" si="81">IF(T267="","",T267*0.0864)</f>
        <v/>
      </c>
      <c r="W267" s="19" t="str">
        <f t="shared" ref="W267:W330" si="82">IF(U267="","",U267*0.0864)</f>
        <v/>
      </c>
      <c r="X267" s="19" t="str">
        <f t="shared" ref="X267:X330" si="83">IF(T267="","",T267-R267-V267)</f>
        <v/>
      </c>
      <c r="Y267" s="19" t="str">
        <f t="shared" si="72"/>
        <v/>
      </c>
      <c r="Z267" s="27" t="str">
        <f t="shared" ref="Z267:Z330" si="84">IF(Y267="","",Y267/U267)</f>
        <v/>
      </c>
      <c r="AA267" s="32"/>
      <c r="AB267" s="36"/>
      <c r="AC267" s="35" t="str">
        <f t="shared" si="74"/>
        <v/>
      </c>
      <c r="AD267" s="35" t="str">
        <f>IF(AA267="","",SUMIFS(商品管理表!$N$8:$N$10000,商品管理表!$C$8:$C$10000,仕入れ管理表!$D267,商品管理表!$Y$8:$Y$10000,"済"))</f>
        <v/>
      </c>
      <c r="AE267" s="35" t="str">
        <f t="shared" si="73"/>
        <v/>
      </c>
      <c r="AF267" s="18"/>
      <c r="AG267" s="18"/>
      <c r="AH267" s="18"/>
      <c r="AI267" s="156" t="str">
        <f t="shared" ref="AI267:AI330" si="85">IF(O267="","","MyUS")</f>
        <v/>
      </c>
      <c r="AJ267" s="127"/>
      <c r="AK267" s="128" t="str">
        <f t="shared" ref="AK267:AK330" si="86">IF(AA267="済",N267*AE267,"")</f>
        <v/>
      </c>
      <c r="AL267" s="128"/>
    </row>
    <row r="268" spans="3:38" x14ac:dyDescent="0.2">
      <c r="C268" s="150">
        <v>260</v>
      </c>
      <c r="D268" s="151"/>
      <c r="E268" s="21"/>
      <c r="F268" s="24"/>
      <c r="G268" s="3"/>
      <c r="H268" s="3"/>
      <c r="I268" s="26"/>
      <c r="J268" s="26"/>
      <c r="K268" s="33"/>
      <c r="L268" s="34"/>
      <c r="M268" s="34" t="str">
        <f t="shared" si="77"/>
        <v/>
      </c>
      <c r="N268" s="34" t="str">
        <f t="shared" si="75"/>
        <v/>
      </c>
      <c r="O268" s="34"/>
      <c r="P268" s="34" t="str">
        <f t="shared" si="76"/>
        <v/>
      </c>
      <c r="Q268" s="34" t="str">
        <f t="shared" si="78"/>
        <v/>
      </c>
      <c r="R268" s="34" t="str">
        <f t="shared" si="79"/>
        <v/>
      </c>
      <c r="S268" s="19" t="str">
        <f t="shared" si="80"/>
        <v/>
      </c>
      <c r="T268" s="19"/>
      <c r="U268" s="19" t="str">
        <f t="shared" ref="U268:U331" si="87">IF(T268="","",K268*T268)</f>
        <v/>
      </c>
      <c r="V268" s="19" t="str">
        <f t="shared" si="81"/>
        <v/>
      </c>
      <c r="W268" s="19" t="str">
        <f t="shared" si="82"/>
        <v/>
      </c>
      <c r="X268" s="19" t="str">
        <f t="shared" si="83"/>
        <v/>
      </c>
      <c r="Y268" s="19" t="str">
        <f t="shared" ref="Y268:Y331" si="88">IF(U268="","",U268-W268-Q268-S268)</f>
        <v/>
      </c>
      <c r="Z268" s="27" t="str">
        <f t="shared" si="84"/>
        <v/>
      </c>
      <c r="AA268" s="32"/>
      <c r="AB268" s="36"/>
      <c r="AC268" s="35" t="str">
        <f t="shared" si="74"/>
        <v/>
      </c>
      <c r="AD268" s="35" t="str">
        <f>IF(AA268="","",SUMIFS(商品管理表!$N$8:$N$10000,商品管理表!$C$8:$C$10000,仕入れ管理表!$D268,商品管理表!$Y$8:$Y$10000,"済"))</f>
        <v/>
      </c>
      <c r="AE268" s="35" t="str">
        <f t="shared" ref="AE268:AE331" si="89">IF(AD268&lt;&gt;"",K268-AD268,"")</f>
        <v/>
      </c>
      <c r="AF268" s="18"/>
      <c r="AG268" s="18"/>
      <c r="AH268" s="18"/>
      <c r="AI268" s="156" t="str">
        <f t="shared" si="85"/>
        <v/>
      </c>
      <c r="AJ268" s="127"/>
      <c r="AK268" s="128" t="str">
        <f t="shared" si="86"/>
        <v/>
      </c>
      <c r="AL268" s="128"/>
    </row>
    <row r="269" spans="3:38" x14ac:dyDescent="0.2">
      <c r="C269" s="150">
        <v>261</v>
      </c>
      <c r="D269" s="151"/>
      <c r="E269" s="21"/>
      <c r="F269" s="24"/>
      <c r="G269" s="3"/>
      <c r="H269" s="3"/>
      <c r="I269" s="26"/>
      <c r="J269" s="26"/>
      <c r="K269" s="33"/>
      <c r="L269" s="34"/>
      <c r="M269" s="34" t="str">
        <f t="shared" si="77"/>
        <v/>
      </c>
      <c r="N269" s="34" t="str">
        <f t="shared" si="75"/>
        <v/>
      </c>
      <c r="O269" s="34"/>
      <c r="P269" s="34" t="str">
        <f t="shared" si="76"/>
        <v/>
      </c>
      <c r="Q269" s="34" t="str">
        <f t="shared" si="78"/>
        <v/>
      </c>
      <c r="R269" s="34" t="str">
        <f t="shared" si="79"/>
        <v/>
      </c>
      <c r="S269" s="19" t="str">
        <f t="shared" si="80"/>
        <v/>
      </c>
      <c r="T269" s="19"/>
      <c r="U269" s="19" t="str">
        <f t="shared" si="87"/>
        <v/>
      </c>
      <c r="V269" s="19" t="str">
        <f t="shared" si="81"/>
        <v/>
      </c>
      <c r="W269" s="19" t="str">
        <f t="shared" si="82"/>
        <v/>
      </c>
      <c r="X269" s="19" t="str">
        <f t="shared" si="83"/>
        <v/>
      </c>
      <c r="Y269" s="19" t="str">
        <f t="shared" si="88"/>
        <v/>
      </c>
      <c r="Z269" s="27" t="str">
        <f t="shared" si="84"/>
        <v/>
      </c>
      <c r="AA269" s="32"/>
      <c r="AB269" s="36"/>
      <c r="AC269" s="35" t="str">
        <f t="shared" si="74"/>
        <v/>
      </c>
      <c r="AD269" s="35" t="str">
        <f>IF(AA269="","",SUMIFS(商品管理表!$N$8:$N$10000,商品管理表!$C$8:$C$10000,仕入れ管理表!$D269,商品管理表!$Y$8:$Y$10000,"済"))</f>
        <v/>
      </c>
      <c r="AE269" s="35" t="str">
        <f t="shared" si="89"/>
        <v/>
      </c>
      <c r="AF269" s="18"/>
      <c r="AG269" s="18"/>
      <c r="AH269" s="18"/>
      <c r="AI269" s="156" t="str">
        <f t="shared" si="85"/>
        <v/>
      </c>
      <c r="AJ269" s="127"/>
      <c r="AK269" s="128" t="str">
        <f t="shared" si="86"/>
        <v/>
      </c>
      <c r="AL269" s="128"/>
    </row>
    <row r="270" spans="3:38" x14ac:dyDescent="0.2">
      <c r="C270" s="150">
        <v>262</v>
      </c>
      <c r="D270" s="151"/>
      <c r="E270" s="21"/>
      <c r="F270" s="24"/>
      <c r="G270" s="3"/>
      <c r="H270" s="3"/>
      <c r="I270" s="26"/>
      <c r="J270" s="26"/>
      <c r="K270" s="33"/>
      <c r="L270" s="34"/>
      <c r="M270" s="34" t="str">
        <f t="shared" si="77"/>
        <v/>
      </c>
      <c r="N270" s="34" t="str">
        <f t="shared" si="75"/>
        <v/>
      </c>
      <c r="O270" s="34"/>
      <c r="P270" s="34" t="str">
        <f t="shared" si="76"/>
        <v/>
      </c>
      <c r="Q270" s="34" t="str">
        <f t="shared" si="78"/>
        <v/>
      </c>
      <c r="R270" s="34" t="str">
        <f t="shared" si="79"/>
        <v/>
      </c>
      <c r="S270" s="19" t="str">
        <f t="shared" si="80"/>
        <v/>
      </c>
      <c r="T270" s="19"/>
      <c r="U270" s="19" t="str">
        <f t="shared" si="87"/>
        <v/>
      </c>
      <c r="V270" s="19" t="str">
        <f t="shared" si="81"/>
        <v/>
      </c>
      <c r="W270" s="19" t="str">
        <f t="shared" si="82"/>
        <v/>
      </c>
      <c r="X270" s="19" t="str">
        <f t="shared" si="83"/>
        <v/>
      </c>
      <c r="Y270" s="19" t="str">
        <f t="shared" si="88"/>
        <v/>
      </c>
      <c r="Z270" s="27" t="str">
        <f t="shared" si="84"/>
        <v/>
      </c>
      <c r="AA270" s="32"/>
      <c r="AB270" s="36"/>
      <c r="AC270" s="35" t="str">
        <f t="shared" si="74"/>
        <v/>
      </c>
      <c r="AD270" s="35" t="str">
        <f>IF(AA270="","",SUMIFS(商品管理表!$N$8:$N$10000,商品管理表!$C$8:$C$10000,仕入れ管理表!$D270,商品管理表!$Y$8:$Y$10000,"済"))</f>
        <v/>
      </c>
      <c r="AE270" s="35" t="str">
        <f t="shared" si="89"/>
        <v/>
      </c>
      <c r="AF270" s="18"/>
      <c r="AG270" s="18"/>
      <c r="AH270" s="18"/>
      <c r="AI270" s="156" t="str">
        <f t="shared" si="85"/>
        <v/>
      </c>
      <c r="AJ270" s="127"/>
      <c r="AK270" s="128" t="str">
        <f t="shared" si="86"/>
        <v/>
      </c>
      <c r="AL270" s="128"/>
    </row>
    <row r="271" spans="3:38" x14ac:dyDescent="0.2">
      <c r="C271" s="150">
        <v>263</v>
      </c>
      <c r="D271" s="151"/>
      <c r="E271" s="21"/>
      <c r="F271" s="24"/>
      <c r="G271" s="3"/>
      <c r="H271" s="3"/>
      <c r="I271" s="26"/>
      <c r="J271" s="26"/>
      <c r="K271" s="33"/>
      <c r="L271" s="34"/>
      <c r="M271" s="34" t="str">
        <f t="shared" si="77"/>
        <v/>
      </c>
      <c r="N271" s="34" t="str">
        <f t="shared" si="75"/>
        <v/>
      </c>
      <c r="O271" s="34"/>
      <c r="P271" s="34" t="str">
        <f t="shared" si="76"/>
        <v/>
      </c>
      <c r="Q271" s="34" t="str">
        <f t="shared" si="78"/>
        <v/>
      </c>
      <c r="R271" s="34" t="str">
        <f t="shared" si="79"/>
        <v/>
      </c>
      <c r="S271" s="19" t="str">
        <f t="shared" si="80"/>
        <v/>
      </c>
      <c r="T271" s="19"/>
      <c r="U271" s="19" t="str">
        <f t="shared" si="87"/>
        <v/>
      </c>
      <c r="V271" s="19" t="str">
        <f t="shared" si="81"/>
        <v/>
      </c>
      <c r="W271" s="19" t="str">
        <f t="shared" si="82"/>
        <v/>
      </c>
      <c r="X271" s="19" t="str">
        <f t="shared" si="83"/>
        <v/>
      </c>
      <c r="Y271" s="19" t="str">
        <f t="shared" si="88"/>
        <v/>
      </c>
      <c r="Z271" s="27" t="str">
        <f t="shared" si="84"/>
        <v/>
      </c>
      <c r="AA271" s="32"/>
      <c r="AB271" s="36"/>
      <c r="AC271" s="35" t="str">
        <f t="shared" si="74"/>
        <v/>
      </c>
      <c r="AD271" s="35" t="str">
        <f>IF(AA271="","",SUMIFS(商品管理表!$N$8:$N$10000,商品管理表!$C$8:$C$10000,仕入れ管理表!$D271,商品管理表!$Y$8:$Y$10000,"済"))</f>
        <v/>
      </c>
      <c r="AE271" s="35" t="str">
        <f t="shared" si="89"/>
        <v/>
      </c>
      <c r="AF271" s="18"/>
      <c r="AG271" s="18"/>
      <c r="AH271" s="18"/>
      <c r="AI271" s="156" t="str">
        <f t="shared" si="85"/>
        <v/>
      </c>
      <c r="AJ271" s="127"/>
      <c r="AK271" s="128" t="str">
        <f t="shared" si="86"/>
        <v/>
      </c>
      <c r="AL271" s="128"/>
    </row>
    <row r="272" spans="3:38" x14ac:dyDescent="0.2">
      <c r="C272" s="150">
        <v>264</v>
      </c>
      <c r="D272" s="151"/>
      <c r="E272" s="21"/>
      <c r="F272" s="24"/>
      <c r="G272" s="3"/>
      <c r="H272" s="3"/>
      <c r="I272" s="26"/>
      <c r="J272" s="26"/>
      <c r="K272" s="33"/>
      <c r="L272" s="34"/>
      <c r="M272" s="34" t="str">
        <f t="shared" si="77"/>
        <v/>
      </c>
      <c r="N272" s="34" t="str">
        <f t="shared" si="75"/>
        <v/>
      </c>
      <c r="O272" s="34"/>
      <c r="P272" s="34" t="str">
        <f t="shared" si="76"/>
        <v/>
      </c>
      <c r="Q272" s="34" t="str">
        <f t="shared" si="78"/>
        <v/>
      </c>
      <c r="R272" s="34" t="str">
        <f t="shared" si="79"/>
        <v/>
      </c>
      <c r="S272" s="19" t="str">
        <f t="shared" si="80"/>
        <v/>
      </c>
      <c r="T272" s="19"/>
      <c r="U272" s="19" t="str">
        <f t="shared" si="87"/>
        <v/>
      </c>
      <c r="V272" s="19" t="str">
        <f t="shared" si="81"/>
        <v/>
      </c>
      <c r="W272" s="19" t="str">
        <f t="shared" si="82"/>
        <v/>
      </c>
      <c r="X272" s="19" t="str">
        <f t="shared" si="83"/>
        <v/>
      </c>
      <c r="Y272" s="19" t="str">
        <f t="shared" si="88"/>
        <v/>
      </c>
      <c r="Z272" s="27" t="str">
        <f t="shared" si="84"/>
        <v/>
      </c>
      <c r="AA272" s="32"/>
      <c r="AB272" s="36"/>
      <c r="AC272" s="35" t="str">
        <f t="shared" si="74"/>
        <v/>
      </c>
      <c r="AD272" s="35" t="str">
        <f>IF(AA272="","",SUMIFS(商品管理表!$N$8:$N$10000,商品管理表!$C$8:$C$10000,仕入れ管理表!$D272,商品管理表!$Y$8:$Y$10000,"済"))</f>
        <v/>
      </c>
      <c r="AE272" s="35" t="str">
        <f t="shared" si="89"/>
        <v/>
      </c>
      <c r="AF272" s="18"/>
      <c r="AG272" s="18"/>
      <c r="AH272" s="18"/>
      <c r="AI272" s="156" t="str">
        <f t="shared" si="85"/>
        <v/>
      </c>
      <c r="AJ272" s="127"/>
      <c r="AK272" s="128" t="str">
        <f t="shared" si="86"/>
        <v/>
      </c>
      <c r="AL272" s="128"/>
    </row>
    <row r="273" spans="3:38" x14ac:dyDescent="0.2">
      <c r="C273" s="150">
        <v>265</v>
      </c>
      <c r="D273" s="151"/>
      <c r="E273" s="21"/>
      <c r="F273" s="24"/>
      <c r="G273" s="3"/>
      <c r="H273" s="3"/>
      <c r="I273" s="26"/>
      <c r="J273" s="26"/>
      <c r="K273" s="33"/>
      <c r="L273" s="34"/>
      <c r="M273" s="34" t="str">
        <f t="shared" si="77"/>
        <v/>
      </c>
      <c r="N273" s="34" t="str">
        <f t="shared" si="75"/>
        <v/>
      </c>
      <c r="O273" s="34"/>
      <c r="P273" s="34" t="str">
        <f t="shared" si="76"/>
        <v/>
      </c>
      <c r="Q273" s="34" t="str">
        <f t="shared" si="78"/>
        <v/>
      </c>
      <c r="R273" s="34" t="str">
        <f t="shared" si="79"/>
        <v/>
      </c>
      <c r="S273" s="19" t="str">
        <f t="shared" si="80"/>
        <v/>
      </c>
      <c r="T273" s="19"/>
      <c r="U273" s="19" t="str">
        <f t="shared" si="87"/>
        <v/>
      </c>
      <c r="V273" s="19" t="str">
        <f t="shared" si="81"/>
        <v/>
      </c>
      <c r="W273" s="19" t="str">
        <f t="shared" si="82"/>
        <v/>
      </c>
      <c r="X273" s="19" t="str">
        <f t="shared" si="83"/>
        <v/>
      </c>
      <c r="Y273" s="19" t="str">
        <f t="shared" si="88"/>
        <v/>
      </c>
      <c r="Z273" s="27" t="str">
        <f t="shared" si="84"/>
        <v/>
      </c>
      <c r="AA273" s="32"/>
      <c r="AB273" s="36"/>
      <c r="AC273" s="35" t="str">
        <f t="shared" si="74"/>
        <v/>
      </c>
      <c r="AD273" s="35" t="str">
        <f>IF(AA273="","",SUMIFS(商品管理表!$N$8:$N$10000,商品管理表!$C$8:$C$10000,仕入れ管理表!$D273,商品管理表!$Y$8:$Y$10000,"済"))</f>
        <v/>
      </c>
      <c r="AE273" s="35" t="str">
        <f t="shared" si="89"/>
        <v/>
      </c>
      <c r="AF273" s="18"/>
      <c r="AG273" s="18"/>
      <c r="AH273" s="18"/>
      <c r="AI273" s="156" t="str">
        <f t="shared" si="85"/>
        <v/>
      </c>
      <c r="AJ273" s="127"/>
      <c r="AK273" s="128" t="str">
        <f t="shared" si="86"/>
        <v/>
      </c>
      <c r="AL273" s="128"/>
    </row>
    <row r="274" spans="3:38" x14ac:dyDescent="0.2">
      <c r="C274" s="150">
        <v>266</v>
      </c>
      <c r="D274" s="151"/>
      <c r="E274" s="21"/>
      <c r="F274" s="24"/>
      <c r="G274" s="3"/>
      <c r="H274" s="3"/>
      <c r="I274" s="26"/>
      <c r="J274" s="26"/>
      <c r="K274" s="33"/>
      <c r="L274" s="34"/>
      <c r="M274" s="34" t="str">
        <f t="shared" si="77"/>
        <v/>
      </c>
      <c r="N274" s="34" t="str">
        <f t="shared" si="75"/>
        <v/>
      </c>
      <c r="O274" s="34"/>
      <c r="P274" s="34" t="str">
        <f t="shared" si="76"/>
        <v/>
      </c>
      <c r="Q274" s="34" t="str">
        <f t="shared" si="78"/>
        <v/>
      </c>
      <c r="R274" s="34" t="str">
        <f t="shared" si="79"/>
        <v/>
      </c>
      <c r="S274" s="19" t="str">
        <f t="shared" si="80"/>
        <v/>
      </c>
      <c r="T274" s="19"/>
      <c r="U274" s="19" t="str">
        <f t="shared" si="87"/>
        <v/>
      </c>
      <c r="V274" s="19" t="str">
        <f t="shared" si="81"/>
        <v/>
      </c>
      <c r="W274" s="19" t="str">
        <f t="shared" si="82"/>
        <v/>
      </c>
      <c r="X274" s="19" t="str">
        <f t="shared" si="83"/>
        <v/>
      </c>
      <c r="Y274" s="19" t="str">
        <f t="shared" si="88"/>
        <v/>
      </c>
      <c r="Z274" s="27" t="str">
        <f t="shared" si="84"/>
        <v/>
      </c>
      <c r="AA274" s="32"/>
      <c r="AB274" s="36"/>
      <c r="AC274" s="35" t="str">
        <f t="shared" si="74"/>
        <v/>
      </c>
      <c r="AD274" s="35" t="str">
        <f>IF(AA274="","",SUMIFS(商品管理表!$N$8:$N$10000,商品管理表!$C$8:$C$10000,仕入れ管理表!$D274,商品管理表!$Y$8:$Y$10000,"済"))</f>
        <v/>
      </c>
      <c r="AE274" s="35" t="str">
        <f t="shared" si="89"/>
        <v/>
      </c>
      <c r="AF274" s="18"/>
      <c r="AG274" s="18"/>
      <c r="AH274" s="18"/>
      <c r="AI274" s="156" t="str">
        <f t="shared" si="85"/>
        <v/>
      </c>
      <c r="AJ274" s="127"/>
      <c r="AK274" s="128" t="str">
        <f t="shared" si="86"/>
        <v/>
      </c>
      <c r="AL274" s="128"/>
    </row>
    <row r="275" spans="3:38" x14ac:dyDescent="0.2">
      <c r="C275" s="150">
        <v>267</v>
      </c>
      <c r="D275" s="151"/>
      <c r="E275" s="21"/>
      <c r="F275" s="24"/>
      <c r="G275" s="3"/>
      <c r="H275" s="3"/>
      <c r="I275" s="26"/>
      <c r="J275" s="26"/>
      <c r="K275" s="33"/>
      <c r="L275" s="34"/>
      <c r="M275" s="34" t="str">
        <f t="shared" si="77"/>
        <v/>
      </c>
      <c r="N275" s="34" t="str">
        <f t="shared" si="75"/>
        <v/>
      </c>
      <c r="O275" s="34"/>
      <c r="P275" s="34" t="str">
        <f t="shared" si="76"/>
        <v/>
      </c>
      <c r="Q275" s="34" t="str">
        <f t="shared" si="78"/>
        <v/>
      </c>
      <c r="R275" s="34" t="str">
        <f t="shared" si="79"/>
        <v/>
      </c>
      <c r="S275" s="19" t="str">
        <f t="shared" si="80"/>
        <v/>
      </c>
      <c r="T275" s="19"/>
      <c r="U275" s="19" t="str">
        <f t="shared" si="87"/>
        <v/>
      </c>
      <c r="V275" s="19" t="str">
        <f t="shared" si="81"/>
        <v/>
      </c>
      <c r="W275" s="19" t="str">
        <f t="shared" si="82"/>
        <v/>
      </c>
      <c r="X275" s="19" t="str">
        <f t="shared" si="83"/>
        <v/>
      </c>
      <c r="Y275" s="19" t="str">
        <f t="shared" si="88"/>
        <v/>
      </c>
      <c r="Z275" s="27" t="str">
        <f t="shared" si="84"/>
        <v/>
      </c>
      <c r="AA275" s="32"/>
      <c r="AB275" s="36"/>
      <c r="AC275" s="35" t="str">
        <f t="shared" si="74"/>
        <v/>
      </c>
      <c r="AD275" s="35" t="str">
        <f>IF(AA275="","",SUMIFS(商品管理表!$N$8:$N$10000,商品管理表!$C$8:$C$10000,仕入れ管理表!$D275,商品管理表!$Y$8:$Y$10000,"済"))</f>
        <v/>
      </c>
      <c r="AE275" s="35" t="str">
        <f t="shared" si="89"/>
        <v/>
      </c>
      <c r="AF275" s="18"/>
      <c r="AG275" s="18"/>
      <c r="AH275" s="18"/>
      <c r="AI275" s="156" t="str">
        <f t="shared" si="85"/>
        <v/>
      </c>
      <c r="AJ275" s="127"/>
      <c r="AK275" s="128" t="str">
        <f t="shared" si="86"/>
        <v/>
      </c>
      <c r="AL275" s="128"/>
    </row>
    <row r="276" spans="3:38" x14ac:dyDescent="0.2">
      <c r="C276" s="150">
        <v>268</v>
      </c>
      <c r="D276" s="151"/>
      <c r="E276" s="21"/>
      <c r="F276" s="24"/>
      <c r="G276" s="3"/>
      <c r="H276" s="3"/>
      <c r="I276" s="26"/>
      <c r="J276" s="26"/>
      <c r="K276" s="33"/>
      <c r="L276" s="34"/>
      <c r="M276" s="34" t="str">
        <f t="shared" si="77"/>
        <v/>
      </c>
      <c r="N276" s="34" t="str">
        <f t="shared" si="75"/>
        <v/>
      </c>
      <c r="O276" s="34"/>
      <c r="P276" s="34" t="str">
        <f t="shared" si="76"/>
        <v/>
      </c>
      <c r="Q276" s="34" t="str">
        <f t="shared" si="78"/>
        <v/>
      </c>
      <c r="R276" s="34" t="str">
        <f t="shared" si="79"/>
        <v/>
      </c>
      <c r="S276" s="19" t="str">
        <f t="shared" si="80"/>
        <v/>
      </c>
      <c r="T276" s="19"/>
      <c r="U276" s="19" t="str">
        <f t="shared" si="87"/>
        <v/>
      </c>
      <c r="V276" s="19" t="str">
        <f t="shared" si="81"/>
        <v/>
      </c>
      <c r="W276" s="19" t="str">
        <f t="shared" si="82"/>
        <v/>
      </c>
      <c r="X276" s="19" t="str">
        <f t="shared" si="83"/>
        <v/>
      </c>
      <c r="Y276" s="19" t="str">
        <f t="shared" si="88"/>
        <v/>
      </c>
      <c r="Z276" s="27" t="str">
        <f t="shared" si="84"/>
        <v/>
      </c>
      <c r="AA276" s="32"/>
      <c r="AB276" s="36"/>
      <c r="AC276" s="35" t="str">
        <f t="shared" si="74"/>
        <v/>
      </c>
      <c r="AD276" s="35" t="str">
        <f>IF(AA276="","",SUMIFS(商品管理表!$N$8:$N$10000,商品管理表!$C$8:$C$10000,仕入れ管理表!$D276,商品管理表!$Y$8:$Y$10000,"済"))</f>
        <v/>
      </c>
      <c r="AE276" s="35" t="str">
        <f t="shared" si="89"/>
        <v/>
      </c>
      <c r="AF276" s="18"/>
      <c r="AG276" s="18"/>
      <c r="AH276" s="18"/>
      <c r="AI276" s="156" t="str">
        <f t="shared" si="85"/>
        <v/>
      </c>
      <c r="AJ276" s="127"/>
      <c r="AK276" s="128" t="str">
        <f t="shared" si="86"/>
        <v/>
      </c>
      <c r="AL276" s="128"/>
    </row>
    <row r="277" spans="3:38" x14ac:dyDescent="0.2">
      <c r="C277" s="150">
        <v>269</v>
      </c>
      <c r="D277" s="151"/>
      <c r="E277" s="21"/>
      <c r="F277" s="24"/>
      <c r="G277" s="3"/>
      <c r="H277" s="3"/>
      <c r="I277" s="26"/>
      <c r="J277" s="26"/>
      <c r="K277" s="33"/>
      <c r="L277" s="34"/>
      <c r="M277" s="34" t="str">
        <f t="shared" si="77"/>
        <v/>
      </c>
      <c r="N277" s="34" t="str">
        <f t="shared" si="75"/>
        <v/>
      </c>
      <c r="O277" s="34"/>
      <c r="P277" s="34" t="str">
        <f t="shared" si="76"/>
        <v/>
      </c>
      <c r="Q277" s="34" t="str">
        <f t="shared" si="78"/>
        <v/>
      </c>
      <c r="R277" s="34" t="str">
        <f t="shared" si="79"/>
        <v/>
      </c>
      <c r="S277" s="19" t="str">
        <f t="shared" si="80"/>
        <v/>
      </c>
      <c r="T277" s="19"/>
      <c r="U277" s="19" t="str">
        <f t="shared" si="87"/>
        <v/>
      </c>
      <c r="V277" s="19" t="str">
        <f t="shared" si="81"/>
        <v/>
      </c>
      <c r="W277" s="19" t="str">
        <f t="shared" si="82"/>
        <v/>
      </c>
      <c r="X277" s="19" t="str">
        <f t="shared" si="83"/>
        <v/>
      </c>
      <c r="Y277" s="19" t="str">
        <f t="shared" si="88"/>
        <v/>
      </c>
      <c r="Z277" s="27" t="str">
        <f t="shared" si="84"/>
        <v/>
      </c>
      <c r="AA277" s="32"/>
      <c r="AB277" s="36"/>
      <c r="AC277" s="35" t="str">
        <f t="shared" si="74"/>
        <v/>
      </c>
      <c r="AD277" s="35" t="str">
        <f>IF(AA277="","",SUMIFS(商品管理表!$N$8:$N$10000,商品管理表!$C$8:$C$10000,仕入れ管理表!$D277,商品管理表!$Y$8:$Y$10000,"済"))</f>
        <v/>
      </c>
      <c r="AE277" s="35" t="str">
        <f t="shared" si="89"/>
        <v/>
      </c>
      <c r="AF277" s="18"/>
      <c r="AG277" s="18"/>
      <c r="AH277" s="18"/>
      <c r="AI277" s="156" t="str">
        <f t="shared" si="85"/>
        <v/>
      </c>
      <c r="AJ277" s="127"/>
      <c r="AK277" s="128" t="str">
        <f t="shared" si="86"/>
        <v/>
      </c>
      <c r="AL277" s="128"/>
    </row>
    <row r="278" spans="3:38" x14ac:dyDescent="0.2">
      <c r="C278" s="150">
        <v>270</v>
      </c>
      <c r="D278" s="151"/>
      <c r="E278" s="21"/>
      <c r="F278" s="24"/>
      <c r="G278" s="3"/>
      <c r="H278" s="3"/>
      <c r="I278" s="26"/>
      <c r="J278" s="26"/>
      <c r="K278" s="33"/>
      <c r="L278" s="34"/>
      <c r="M278" s="34" t="str">
        <f t="shared" si="77"/>
        <v/>
      </c>
      <c r="N278" s="34" t="str">
        <f t="shared" si="75"/>
        <v/>
      </c>
      <c r="O278" s="34"/>
      <c r="P278" s="34" t="str">
        <f t="shared" si="76"/>
        <v/>
      </c>
      <c r="Q278" s="34" t="str">
        <f t="shared" si="78"/>
        <v/>
      </c>
      <c r="R278" s="34" t="str">
        <f t="shared" si="79"/>
        <v/>
      </c>
      <c r="S278" s="19" t="str">
        <f t="shared" si="80"/>
        <v/>
      </c>
      <c r="T278" s="19"/>
      <c r="U278" s="19" t="str">
        <f t="shared" si="87"/>
        <v/>
      </c>
      <c r="V278" s="19" t="str">
        <f t="shared" si="81"/>
        <v/>
      </c>
      <c r="W278" s="19" t="str">
        <f t="shared" si="82"/>
        <v/>
      </c>
      <c r="X278" s="19" t="str">
        <f t="shared" si="83"/>
        <v/>
      </c>
      <c r="Y278" s="19" t="str">
        <f t="shared" si="88"/>
        <v/>
      </c>
      <c r="Z278" s="27" t="str">
        <f t="shared" si="84"/>
        <v/>
      </c>
      <c r="AA278" s="32"/>
      <c r="AB278" s="36"/>
      <c r="AC278" s="35" t="str">
        <f t="shared" si="74"/>
        <v/>
      </c>
      <c r="AD278" s="35" t="str">
        <f>IF(AA278="","",SUMIFS(商品管理表!$N$8:$N$10000,商品管理表!$C$8:$C$10000,仕入れ管理表!$D278,商品管理表!$Y$8:$Y$10000,"済"))</f>
        <v/>
      </c>
      <c r="AE278" s="35" t="str">
        <f t="shared" si="89"/>
        <v/>
      </c>
      <c r="AF278" s="18"/>
      <c r="AG278" s="18"/>
      <c r="AH278" s="18"/>
      <c r="AI278" s="156" t="str">
        <f t="shared" si="85"/>
        <v/>
      </c>
      <c r="AJ278" s="127"/>
      <c r="AK278" s="128" t="str">
        <f t="shared" si="86"/>
        <v/>
      </c>
      <c r="AL278" s="128"/>
    </row>
    <row r="279" spans="3:38" x14ac:dyDescent="0.2">
      <c r="C279" s="150">
        <v>271</v>
      </c>
      <c r="D279" s="151"/>
      <c r="E279" s="21"/>
      <c r="F279" s="24"/>
      <c r="G279" s="3"/>
      <c r="H279" s="3"/>
      <c r="I279" s="26"/>
      <c r="J279" s="26"/>
      <c r="K279" s="33"/>
      <c r="L279" s="34"/>
      <c r="M279" s="34" t="str">
        <f t="shared" si="77"/>
        <v/>
      </c>
      <c r="N279" s="34" t="str">
        <f t="shared" si="75"/>
        <v/>
      </c>
      <c r="O279" s="34"/>
      <c r="P279" s="34" t="str">
        <f t="shared" si="76"/>
        <v/>
      </c>
      <c r="Q279" s="34" t="str">
        <f t="shared" si="78"/>
        <v/>
      </c>
      <c r="R279" s="34" t="str">
        <f t="shared" si="79"/>
        <v/>
      </c>
      <c r="S279" s="19" t="str">
        <f t="shared" si="80"/>
        <v/>
      </c>
      <c r="T279" s="19"/>
      <c r="U279" s="19" t="str">
        <f t="shared" si="87"/>
        <v/>
      </c>
      <c r="V279" s="19" t="str">
        <f t="shared" si="81"/>
        <v/>
      </c>
      <c r="W279" s="19" t="str">
        <f t="shared" si="82"/>
        <v/>
      </c>
      <c r="X279" s="19" t="str">
        <f t="shared" si="83"/>
        <v/>
      </c>
      <c r="Y279" s="19" t="str">
        <f t="shared" si="88"/>
        <v/>
      </c>
      <c r="Z279" s="27" t="str">
        <f t="shared" si="84"/>
        <v/>
      </c>
      <c r="AA279" s="32"/>
      <c r="AB279" s="36"/>
      <c r="AC279" s="35" t="str">
        <f t="shared" si="74"/>
        <v/>
      </c>
      <c r="AD279" s="35" t="str">
        <f>IF(AA279="","",SUMIFS(商品管理表!$N$8:$N$10000,商品管理表!$C$8:$C$10000,仕入れ管理表!$D279,商品管理表!$Y$8:$Y$10000,"済"))</f>
        <v/>
      </c>
      <c r="AE279" s="35" t="str">
        <f t="shared" si="89"/>
        <v/>
      </c>
      <c r="AF279" s="18"/>
      <c r="AG279" s="18"/>
      <c r="AH279" s="18"/>
      <c r="AI279" s="156" t="str">
        <f t="shared" si="85"/>
        <v/>
      </c>
      <c r="AJ279" s="127"/>
      <c r="AK279" s="128" t="str">
        <f t="shared" si="86"/>
        <v/>
      </c>
      <c r="AL279" s="128"/>
    </row>
    <row r="280" spans="3:38" x14ac:dyDescent="0.2">
      <c r="C280" s="150">
        <v>272</v>
      </c>
      <c r="D280" s="151"/>
      <c r="E280" s="21"/>
      <c r="F280" s="24"/>
      <c r="G280" s="3"/>
      <c r="H280" s="3"/>
      <c r="I280" s="26"/>
      <c r="J280" s="26"/>
      <c r="K280" s="33"/>
      <c r="L280" s="34"/>
      <c r="M280" s="34" t="str">
        <f t="shared" si="77"/>
        <v/>
      </c>
      <c r="N280" s="34" t="str">
        <f t="shared" si="75"/>
        <v/>
      </c>
      <c r="O280" s="34"/>
      <c r="P280" s="34" t="str">
        <f t="shared" si="76"/>
        <v/>
      </c>
      <c r="Q280" s="34" t="str">
        <f t="shared" si="78"/>
        <v/>
      </c>
      <c r="R280" s="34" t="str">
        <f t="shared" si="79"/>
        <v/>
      </c>
      <c r="S280" s="19" t="str">
        <f t="shared" si="80"/>
        <v/>
      </c>
      <c r="T280" s="19"/>
      <c r="U280" s="19" t="str">
        <f t="shared" si="87"/>
        <v/>
      </c>
      <c r="V280" s="19" t="str">
        <f t="shared" si="81"/>
        <v/>
      </c>
      <c r="W280" s="19" t="str">
        <f t="shared" si="82"/>
        <v/>
      </c>
      <c r="X280" s="19" t="str">
        <f t="shared" si="83"/>
        <v/>
      </c>
      <c r="Y280" s="19" t="str">
        <f t="shared" si="88"/>
        <v/>
      </c>
      <c r="Z280" s="27" t="str">
        <f t="shared" si="84"/>
        <v/>
      </c>
      <c r="AA280" s="32"/>
      <c r="AB280" s="36"/>
      <c r="AC280" s="35" t="str">
        <f t="shared" si="74"/>
        <v/>
      </c>
      <c r="AD280" s="35" t="str">
        <f>IF(AA280="","",SUMIFS(商品管理表!$N$8:$N$10000,商品管理表!$C$8:$C$10000,仕入れ管理表!$D280,商品管理表!$Y$8:$Y$10000,"済"))</f>
        <v/>
      </c>
      <c r="AE280" s="35" t="str">
        <f t="shared" si="89"/>
        <v/>
      </c>
      <c r="AF280" s="18"/>
      <c r="AG280" s="18"/>
      <c r="AH280" s="18"/>
      <c r="AI280" s="156" t="str">
        <f t="shared" si="85"/>
        <v/>
      </c>
      <c r="AJ280" s="127"/>
      <c r="AK280" s="128" t="str">
        <f t="shared" si="86"/>
        <v/>
      </c>
      <c r="AL280" s="128"/>
    </row>
    <row r="281" spans="3:38" x14ac:dyDescent="0.2">
      <c r="C281" s="150">
        <v>273</v>
      </c>
      <c r="D281" s="151"/>
      <c r="E281" s="21"/>
      <c r="F281" s="24"/>
      <c r="G281" s="3"/>
      <c r="H281" s="3"/>
      <c r="I281" s="26"/>
      <c r="J281" s="26"/>
      <c r="K281" s="33"/>
      <c r="L281" s="34"/>
      <c r="M281" s="34" t="str">
        <f t="shared" si="77"/>
        <v/>
      </c>
      <c r="N281" s="34" t="str">
        <f t="shared" si="75"/>
        <v/>
      </c>
      <c r="O281" s="34"/>
      <c r="P281" s="34" t="str">
        <f t="shared" si="76"/>
        <v/>
      </c>
      <c r="Q281" s="34" t="str">
        <f t="shared" si="78"/>
        <v/>
      </c>
      <c r="R281" s="34" t="str">
        <f t="shared" si="79"/>
        <v/>
      </c>
      <c r="S281" s="19" t="str">
        <f t="shared" si="80"/>
        <v/>
      </c>
      <c r="T281" s="19"/>
      <c r="U281" s="19" t="str">
        <f t="shared" si="87"/>
        <v/>
      </c>
      <c r="V281" s="19" t="str">
        <f t="shared" si="81"/>
        <v/>
      </c>
      <c r="W281" s="19" t="str">
        <f t="shared" si="82"/>
        <v/>
      </c>
      <c r="X281" s="19" t="str">
        <f t="shared" si="83"/>
        <v/>
      </c>
      <c r="Y281" s="19" t="str">
        <f t="shared" si="88"/>
        <v/>
      </c>
      <c r="Z281" s="27" t="str">
        <f t="shared" si="84"/>
        <v/>
      </c>
      <c r="AA281" s="32"/>
      <c r="AB281" s="36"/>
      <c r="AC281" s="35" t="str">
        <f t="shared" si="74"/>
        <v/>
      </c>
      <c r="AD281" s="35" t="str">
        <f>IF(AA281="","",SUMIFS(商品管理表!$N$8:$N$10000,商品管理表!$C$8:$C$10000,仕入れ管理表!$D281,商品管理表!$Y$8:$Y$10000,"済"))</f>
        <v/>
      </c>
      <c r="AE281" s="35" t="str">
        <f t="shared" si="89"/>
        <v/>
      </c>
      <c r="AF281" s="18"/>
      <c r="AG281" s="18"/>
      <c r="AH281" s="18"/>
      <c r="AI281" s="156" t="str">
        <f t="shared" si="85"/>
        <v/>
      </c>
      <c r="AJ281" s="127"/>
      <c r="AK281" s="128" t="str">
        <f t="shared" si="86"/>
        <v/>
      </c>
      <c r="AL281" s="128"/>
    </row>
    <row r="282" spans="3:38" x14ac:dyDescent="0.2">
      <c r="C282" s="150">
        <v>274</v>
      </c>
      <c r="D282" s="151"/>
      <c r="E282" s="21"/>
      <c r="F282" s="24"/>
      <c r="G282" s="3"/>
      <c r="H282" s="3"/>
      <c r="I282" s="26"/>
      <c r="J282" s="26"/>
      <c r="K282" s="33"/>
      <c r="L282" s="34"/>
      <c r="M282" s="34" t="str">
        <f t="shared" si="77"/>
        <v/>
      </c>
      <c r="N282" s="34" t="str">
        <f t="shared" si="75"/>
        <v/>
      </c>
      <c r="O282" s="34"/>
      <c r="P282" s="34" t="str">
        <f t="shared" si="76"/>
        <v/>
      </c>
      <c r="Q282" s="34" t="str">
        <f t="shared" si="78"/>
        <v/>
      </c>
      <c r="R282" s="34" t="str">
        <f t="shared" si="79"/>
        <v/>
      </c>
      <c r="S282" s="19" t="str">
        <f t="shared" si="80"/>
        <v/>
      </c>
      <c r="T282" s="19"/>
      <c r="U282" s="19" t="str">
        <f t="shared" si="87"/>
        <v/>
      </c>
      <c r="V282" s="19" t="str">
        <f t="shared" si="81"/>
        <v/>
      </c>
      <c r="W282" s="19" t="str">
        <f t="shared" si="82"/>
        <v/>
      </c>
      <c r="X282" s="19" t="str">
        <f t="shared" si="83"/>
        <v/>
      </c>
      <c r="Y282" s="19" t="str">
        <f t="shared" si="88"/>
        <v/>
      </c>
      <c r="Z282" s="27" t="str">
        <f t="shared" si="84"/>
        <v/>
      </c>
      <c r="AA282" s="32"/>
      <c r="AB282" s="36"/>
      <c r="AC282" s="35" t="str">
        <f t="shared" si="74"/>
        <v/>
      </c>
      <c r="AD282" s="35" t="str">
        <f>IF(AA282="","",SUMIFS(商品管理表!$N$8:$N$10000,商品管理表!$C$8:$C$10000,仕入れ管理表!$D282,商品管理表!$Y$8:$Y$10000,"済"))</f>
        <v/>
      </c>
      <c r="AE282" s="35" t="str">
        <f t="shared" si="89"/>
        <v/>
      </c>
      <c r="AF282" s="18"/>
      <c r="AG282" s="18"/>
      <c r="AH282" s="18"/>
      <c r="AI282" s="156" t="str">
        <f t="shared" si="85"/>
        <v/>
      </c>
      <c r="AJ282" s="127"/>
      <c r="AK282" s="128" t="str">
        <f t="shared" si="86"/>
        <v/>
      </c>
      <c r="AL282" s="128"/>
    </row>
    <row r="283" spans="3:38" x14ac:dyDescent="0.2">
      <c r="C283" s="150">
        <v>275</v>
      </c>
      <c r="D283" s="151"/>
      <c r="E283" s="21"/>
      <c r="F283" s="24"/>
      <c r="G283" s="3"/>
      <c r="H283" s="3"/>
      <c r="I283" s="26"/>
      <c r="J283" s="26"/>
      <c r="K283" s="33"/>
      <c r="L283" s="34"/>
      <c r="M283" s="34" t="str">
        <f t="shared" si="77"/>
        <v/>
      </c>
      <c r="N283" s="34" t="str">
        <f t="shared" si="75"/>
        <v/>
      </c>
      <c r="O283" s="34"/>
      <c r="P283" s="34" t="str">
        <f t="shared" si="76"/>
        <v/>
      </c>
      <c r="Q283" s="34" t="str">
        <f t="shared" si="78"/>
        <v/>
      </c>
      <c r="R283" s="34" t="str">
        <f t="shared" si="79"/>
        <v/>
      </c>
      <c r="S283" s="19" t="str">
        <f t="shared" si="80"/>
        <v/>
      </c>
      <c r="T283" s="19"/>
      <c r="U283" s="19" t="str">
        <f t="shared" si="87"/>
        <v/>
      </c>
      <c r="V283" s="19" t="str">
        <f t="shared" si="81"/>
        <v/>
      </c>
      <c r="W283" s="19" t="str">
        <f t="shared" si="82"/>
        <v/>
      </c>
      <c r="X283" s="19" t="str">
        <f t="shared" si="83"/>
        <v/>
      </c>
      <c r="Y283" s="19" t="str">
        <f t="shared" si="88"/>
        <v/>
      </c>
      <c r="Z283" s="27" t="str">
        <f t="shared" si="84"/>
        <v/>
      </c>
      <c r="AA283" s="32"/>
      <c r="AB283" s="36"/>
      <c r="AC283" s="35" t="str">
        <f t="shared" si="74"/>
        <v/>
      </c>
      <c r="AD283" s="35" t="str">
        <f>IF(AA283="","",SUMIFS(商品管理表!$N$8:$N$10000,商品管理表!$C$8:$C$10000,仕入れ管理表!$D283,商品管理表!$Y$8:$Y$10000,"済"))</f>
        <v/>
      </c>
      <c r="AE283" s="35" t="str">
        <f t="shared" si="89"/>
        <v/>
      </c>
      <c r="AF283" s="18"/>
      <c r="AG283" s="18"/>
      <c r="AH283" s="18"/>
      <c r="AI283" s="156" t="str">
        <f t="shared" si="85"/>
        <v/>
      </c>
      <c r="AJ283" s="127"/>
      <c r="AK283" s="128" t="str">
        <f t="shared" si="86"/>
        <v/>
      </c>
      <c r="AL283" s="128"/>
    </row>
    <row r="284" spans="3:38" x14ac:dyDescent="0.2">
      <c r="C284" s="150">
        <v>276</v>
      </c>
      <c r="D284" s="151"/>
      <c r="E284" s="21"/>
      <c r="F284" s="24"/>
      <c r="G284" s="3"/>
      <c r="H284" s="3"/>
      <c r="I284" s="26"/>
      <c r="J284" s="26"/>
      <c r="K284" s="33"/>
      <c r="L284" s="34"/>
      <c r="M284" s="34" t="str">
        <f t="shared" si="77"/>
        <v/>
      </c>
      <c r="N284" s="34" t="str">
        <f t="shared" si="75"/>
        <v/>
      </c>
      <c r="O284" s="34"/>
      <c r="P284" s="34" t="str">
        <f t="shared" si="76"/>
        <v/>
      </c>
      <c r="Q284" s="34" t="str">
        <f t="shared" si="78"/>
        <v/>
      </c>
      <c r="R284" s="34" t="str">
        <f t="shared" si="79"/>
        <v/>
      </c>
      <c r="S284" s="19" t="str">
        <f t="shared" si="80"/>
        <v/>
      </c>
      <c r="T284" s="19"/>
      <c r="U284" s="19" t="str">
        <f t="shared" si="87"/>
        <v/>
      </c>
      <c r="V284" s="19" t="str">
        <f t="shared" si="81"/>
        <v/>
      </c>
      <c r="W284" s="19" t="str">
        <f t="shared" si="82"/>
        <v/>
      </c>
      <c r="X284" s="19" t="str">
        <f t="shared" si="83"/>
        <v/>
      </c>
      <c r="Y284" s="19" t="str">
        <f t="shared" si="88"/>
        <v/>
      </c>
      <c r="Z284" s="27" t="str">
        <f t="shared" si="84"/>
        <v/>
      </c>
      <c r="AA284" s="32"/>
      <c r="AB284" s="36"/>
      <c r="AC284" s="35" t="str">
        <f t="shared" si="74"/>
        <v/>
      </c>
      <c r="AD284" s="35" t="str">
        <f>IF(AA284="","",SUMIFS(商品管理表!$N$8:$N$10000,商品管理表!$C$8:$C$10000,仕入れ管理表!$D284,商品管理表!$Y$8:$Y$10000,"済"))</f>
        <v/>
      </c>
      <c r="AE284" s="35" t="str">
        <f t="shared" si="89"/>
        <v/>
      </c>
      <c r="AF284" s="18"/>
      <c r="AG284" s="18"/>
      <c r="AH284" s="18"/>
      <c r="AI284" s="156" t="str">
        <f t="shared" si="85"/>
        <v/>
      </c>
      <c r="AJ284" s="127"/>
      <c r="AK284" s="128" t="str">
        <f t="shared" si="86"/>
        <v/>
      </c>
      <c r="AL284" s="128"/>
    </row>
    <row r="285" spans="3:38" x14ac:dyDescent="0.2">
      <c r="C285" s="150">
        <v>277</v>
      </c>
      <c r="D285" s="151"/>
      <c r="E285" s="21"/>
      <c r="F285" s="24"/>
      <c r="G285" s="3"/>
      <c r="H285" s="3"/>
      <c r="I285" s="26"/>
      <c r="J285" s="26"/>
      <c r="K285" s="33"/>
      <c r="L285" s="34"/>
      <c r="M285" s="34" t="str">
        <f t="shared" si="77"/>
        <v/>
      </c>
      <c r="N285" s="34" t="str">
        <f t="shared" si="75"/>
        <v/>
      </c>
      <c r="O285" s="34"/>
      <c r="P285" s="34" t="str">
        <f t="shared" si="76"/>
        <v/>
      </c>
      <c r="Q285" s="34" t="str">
        <f t="shared" si="78"/>
        <v/>
      </c>
      <c r="R285" s="34" t="str">
        <f t="shared" si="79"/>
        <v/>
      </c>
      <c r="S285" s="19" t="str">
        <f t="shared" si="80"/>
        <v/>
      </c>
      <c r="T285" s="19"/>
      <c r="U285" s="19" t="str">
        <f t="shared" si="87"/>
        <v/>
      </c>
      <c r="V285" s="19" t="str">
        <f t="shared" si="81"/>
        <v/>
      </c>
      <c r="W285" s="19" t="str">
        <f t="shared" si="82"/>
        <v/>
      </c>
      <c r="X285" s="19" t="str">
        <f t="shared" si="83"/>
        <v/>
      </c>
      <c r="Y285" s="19" t="str">
        <f t="shared" si="88"/>
        <v/>
      </c>
      <c r="Z285" s="27" t="str">
        <f t="shared" si="84"/>
        <v/>
      </c>
      <c r="AA285" s="32"/>
      <c r="AB285" s="36"/>
      <c r="AC285" s="35" t="str">
        <f t="shared" si="74"/>
        <v/>
      </c>
      <c r="AD285" s="35" t="str">
        <f>IF(AA285="","",SUMIFS(商品管理表!$N$8:$N$10000,商品管理表!$C$8:$C$10000,仕入れ管理表!$D285,商品管理表!$Y$8:$Y$10000,"済"))</f>
        <v/>
      </c>
      <c r="AE285" s="35" t="str">
        <f t="shared" si="89"/>
        <v/>
      </c>
      <c r="AF285" s="18"/>
      <c r="AG285" s="18"/>
      <c r="AH285" s="18"/>
      <c r="AI285" s="156" t="str">
        <f t="shared" si="85"/>
        <v/>
      </c>
      <c r="AJ285" s="127"/>
      <c r="AK285" s="128" t="str">
        <f t="shared" si="86"/>
        <v/>
      </c>
      <c r="AL285" s="128"/>
    </row>
    <row r="286" spans="3:38" x14ac:dyDescent="0.2">
      <c r="C286" s="150">
        <v>278</v>
      </c>
      <c r="D286" s="151"/>
      <c r="E286" s="21"/>
      <c r="F286" s="24"/>
      <c r="G286" s="3"/>
      <c r="H286" s="3"/>
      <c r="I286" s="26"/>
      <c r="J286" s="26"/>
      <c r="K286" s="33"/>
      <c r="L286" s="34"/>
      <c r="M286" s="34" t="str">
        <f t="shared" si="77"/>
        <v/>
      </c>
      <c r="N286" s="34" t="str">
        <f t="shared" si="75"/>
        <v/>
      </c>
      <c r="O286" s="34"/>
      <c r="P286" s="34" t="str">
        <f t="shared" si="76"/>
        <v/>
      </c>
      <c r="Q286" s="34" t="str">
        <f t="shared" si="78"/>
        <v/>
      </c>
      <c r="R286" s="34" t="str">
        <f t="shared" si="79"/>
        <v/>
      </c>
      <c r="S286" s="19" t="str">
        <f t="shared" si="80"/>
        <v/>
      </c>
      <c r="T286" s="19"/>
      <c r="U286" s="19" t="str">
        <f t="shared" si="87"/>
        <v/>
      </c>
      <c r="V286" s="19" t="str">
        <f t="shared" si="81"/>
        <v/>
      </c>
      <c r="W286" s="19" t="str">
        <f t="shared" si="82"/>
        <v/>
      </c>
      <c r="X286" s="19" t="str">
        <f t="shared" si="83"/>
        <v/>
      </c>
      <c r="Y286" s="19" t="str">
        <f t="shared" si="88"/>
        <v/>
      </c>
      <c r="Z286" s="27" t="str">
        <f t="shared" si="84"/>
        <v/>
      </c>
      <c r="AA286" s="32"/>
      <c r="AB286" s="36"/>
      <c r="AC286" s="35" t="str">
        <f t="shared" si="74"/>
        <v/>
      </c>
      <c r="AD286" s="35" t="str">
        <f>IF(AA286="","",SUMIFS(商品管理表!$N$8:$N$10000,商品管理表!$C$8:$C$10000,仕入れ管理表!$D286,商品管理表!$Y$8:$Y$10000,"済"))</f>
        <v/>
      </c>
      <c r="AE286" s="35" t="str">
        <f t="shared" si="89"/>
        <v/>
      </c>
      <c r="AF286" s="18"/>
      <c r="AG286" s="18"/>
      <c r="AH286" s="18"/>
      <c r="AI286" s="156" t="str">
        <f t="shared" si="85"/>
        <v/>
      </c>
      <c r="AJ286" s="127"/>
      <c r="AK286" s="128" t="str">
        <f t="shared" si="86"/>
        <v/>
      </c>
      <c r="AL286" s="128"/>
    </row>
    <row r="287" spans="3:38" x14ac:dyDescent="0.2">
      <c r="C287" s="150">
        <v>279</v>
      </c>
      <c r="D287" s="151"/>
      <c r="E287" s="21"/>
      <c r="F287" s="24"/>
      <c r="G287" s="3"/>
      <c r="H287" s="3"/>
      <c r="I287" s="26"/>
      <c r="J287" s="26"/>
      <c r="K287" s="33"/>
      <c r="L287" s="34"/>
      <c r="M287" s="34" t="str">
        <f t="shared" si="77"/>
        <v/>
      </c>
      <c r="N287" s="34" t="str">
        <f t="shared" si="75"/>
        <v/>
      </c>
      <c r="O287" s="34"/>
      <c r="P287" s="34" t="str">
        <f t="shared" si="76"/>
        <v/>
      </c>
      <c r="Q287" s="34" t="str">
        <f t="shared" si="78"/>
        <v/>
      </c>
      <c r="R287" s="34" t="str">
        <f t="shared" si="79"/>
        <v/>
      </c>
      <c r="S287" s="19" t="str">
        <f t="shared" si="80"/>
        <v/>
      </c>
      <c r="T287" s="19"/>
      <c r="U287" s="19" t="str">
        <f t="shared" si="87"/>
        <v/>
      </c>
      <c r="V287" s="19" t="str">
        <f t="shared" si="81"/>
        <v/>
      </c>
      <c r="W287" s="19" t="str">
        <f t="shared" si="82"/>
        <v/>
      </c>
      <c r="X287" s="19" t="str">
        <f t="shared" si="83"/>
        <v/>
      </c>
      <c r="Y287" s="19" t="str">
        <f t="shared" si="88"/>
        <v/>
      </c>
      <c r="Z287" s="27" t="str">
        <f t="shared" si="84"/>
        <v/>
      </c>
      <c r="AA287" s="32"/>
      <c r="AB287" s="36"/>
      <c r="AC287" s="35" t="str">
        <f t="shared" si="74"/>
        <v/>
      </c>
      <c r="AD287" s="35" t="str">
        <f>IF(AA287="","",SUMIFS(商品管理表!$N$8:$N$10000,商品管理表!$C$8:$C$10000,仕入れ管理表!$D287,商品管理表!$Y$8:$Y$10000,"済"))</f>
        <v/>
      </c>
      <c r="AE287" s="35" t="str">
        <f t="shared" si="89"/>
        <v/>
      </c>
      <c r="AF287" s="18"/>
      <c r="AG287" s="18"/>
      <c r="AH287" s="18"/>
      <c r="AI287" s="156" t="str">
        <f t="shared" si="85"/>
        <v/>
      </c>
      <c r="AJ287" s="127"/>
      <c r="AK287" s="128" t="str">
        <f t="shared" si="86"/>
        <v/>
      </c>
      <c r="AL287" s="128"/>
    </row>
    <row r="288" spans="3:38" x14ac:dyDescent="0.2">
      <c r="C288" s="150">
        <v>280</v>
      </c>
      <c r="D288" s="151"/>
      <c r="E288" s="21"/>
      <c r="F288" s="24"/>
      <c r="G288" s="3"/>
      <c r="H288" s="3"/>
      <c r="I288" s="26"/>
      <c r="J288" s="26"/>
      <c r="K288" s="33"/>
      <c r="L288" s="34"/>
      <c r="M288" s="34" t="str">
        <f t="shared" si="77"/>
        <v/>
      </c>
      <c r="N288" s="34" t="str">
        <f t="shared" si="75"/>
        <v/>
      </c>
      <c r="O288" s="34"/>
      <c r="P288" s="34" t="str">
        <f t="shared" si="76"/>
        <v/>
      </c>
      <c r="Q288" s="34" t="str">
        <f t="shared" si="78"/>
        <v/>
      </c>
      <c r="R288" s="34" t="str">
        <f t="shared" si="79"/>
        <v/>
      </c>
      <c r="S288" s="19" t="str">
        <f t="shared" si="80"/>
        <v/>
      </c>
      <c r="T288" s="19"/>
      <c r="U288" s="19" t="str">
        <f t="shared" si="87"/>
        <v/>
      </c>
      <c r="V288" s="19" t="str">
        <f t="shared" si="81"/>
        <v/>
      </c>
      <c r="W288" s="19" t="str">
        <f t="shared" si="82"/>
        <v/>
      </c>
      <c r="X288" s="19" t="str">
        <f t="shared" si="83"/>
        <v/>
      </c>
      <c r="Y288" s="19" t="str">
        <f t="shared" si="88"/>
        <v/>
      </c>
      <c r="Z288" s="27" t="str">
        <f t="shared" si="84"/>
        <v/>
      </c>
      <c r="AA288" s="32"/>
      <c r="AB288" s="36"/>
      <c r="AC288" s="35" t="str">
        <f t="shared" si="74"/>
        <v/>
      </c>
      <c r="AD288" s="35" t="str">
        <f>IF(AA288="","",SUMIFS(商品管理表!$N$8:$N$10000,商品管理表!$C$8:$C$10000,仕入れ管理表!$D288,商品管理表!$Y$8:$Y$10000,"済"))</f>
        <v/>
      </c>
      <c r="AE288" s="35" t="str">
        <f t="shared" si="89"/>
        <v/>
      </c>
      <c r="AF288" s="18"/>
      <c r="AG288" s="18"/>
      <c r="AH288" s="18"/>
      <c r="AI288" s="156" t="str">
        <f t="shared" si="85"/>
        <v/>
      </c>
      <c r="AJ288" s="127"/>
      <c r="AK288" s="128" t="str">
        <f t="shared" si="86"/>
        <v/>
      </c>
      <c r="AL288" s="128"/>
    </row>
    <row r="289" spans="3:38" x14ac:dyDescent="0.2">
      <c r="C289" s="150">
        <v>281</v>
      </c>
      <c r="D289" s="151"/>
      <c r="E289" s="21"/>
      <c r="F289" s="24"/>
      <c r="G289" s="3"/>
      <c r="H289" s="3"/>
      <c r="I289" s="26"/>
      <c r="J289" s="26"/>
      <c r="K289" s="33"/>
      <c r="L289" s="34"/>
      <c r="M289" s="34" t="str">
        <f t="shared" si="77"/>
        <v/>
      </c>
      <c r="N289" s="34" t="str">
        <f t="shared" si="75"/>
        <v/>
      </c>
      <c r="O289" s="34"/>
      <c r="P289" s="34" t="str">
        <f t="shared" si="76"/>
        <v/>
      </c>
      <c r="Q289" s="34" t="str">
        <f t="shared" si="78"/>
        <v/>
      </c>
      <c r="R289" s="34" t="str">
        <f t="shared" si="79"/>
        <v/>
      </c>
      <c r="S289" s="19" t="str">
        <f t="shared" si="80"/>
        <v/>
      </c>
      <c r="T289" s="19"/>
      <c r="U289" s="19" t="str">
        <f t="shared" si="87"/>
        <v/>
      </c>
      <c r="V289" s="19" t="str">
        <f t="shared" si="81"/>
        <v/>
      </c>
      <c r="W289" s="19" t="str">
        <f t="shared" si="82"/>
        <v/>
      </c>
      <c r="X289" s="19" t="str">
        <f t="shared" si="83"/>
        <v/>
      </c>
      <c r="Y289" s="19" t="str">
        <f t="shared" si="88"/>
        <v/>
      </c>
      <c r="Z289" s="27" t="str">
        <f t="shared" si="84"/>
        <v/>
      </c>
      <c r="AA289" s="32"/>
      <c r="AB289" s="36"/>
      <c r="AC289" s="35" t="str">
        <f t="shared" si="74"/>
        <v/>
      </c>
      <c r="AD289" s="35" t="str">
        <f>IF(AA289="","",SUMIFS(商品管理表!$N$8:$N$10000,商品管理表!$C$8:$C$10000,仕入れ管理表!$D289,商品管理表!$Y$8:$Y$10000,"済"))</f>
        <v/>
      </c>
      <c r="AE289" s="35" t="str">
        <f t="shared" si="89"/>
        <v/>
      </c>
      <c r="AF289" s="18"/>
      <c r="AG289" s="18"/>
      <c r="AH289" s="18"/>
      <c r="AI289" s="156" t="str">
        <f t="shared" si="85"/>
        <v/>
      </c>
      <c r="AJ289" s="127"/>
      <c r="AK289" s="128" t="str">
        <f t="shared" si="86"/>
        <v/>
      </c>
      <c r="AL289" s="128"/>
    </row>
    <row r="290" spans="3:38" x14ac:dyDescent="0.2">
      <c r="C290" s="150">
        <v>282</v>
      </c>
      <c r="D290" s="151"/>
      <c r="E290" s="21"/>
      <c r="F290" s="24"/>
      <c r="G290" s="3"/>
      <c r="H290" s="3"/>
      <c r="I290" s="26"/>
      <c r="J290" s="26"/>
      <c r="K290" s="33"/>
      <c r="L290" s="34"/>
      <c r="M290" s="34" t="str">
        <f t="shared" si="77"/>
        <v/>
      </c>
      <c r="N290" s="34" t="str">
        <f t="shared" si="75"/>
        <v/>
      </c>
      <c r="O290" s="34"/>
      <c r="P290" s="34" t="str">
        <f t="shared" si="76"/>
        <v/>
      </c>
      <c r="Q290" s="34" t="str">
        <f t="shared" si="78"/>
        <v/>
      </c>
      <c r="R290" s="34" t="str">
        <f t="shared" si="79"/>
        <v/>
      </c>
      <c r="S290" s="19" t="str">
        <f t="shared" si="80"/>
        <v/>
      </c>
      <c r="T290" s="19"/>
      <c r="U290" s="19" t="str">
        <f t="shared" si="87"/>
        <v/>
      </c>
      <c r="V290" s="19" t="str">
        <f t="shared" si="81"/>
        <v/>
      </c>
      <c r="W290" s="19" t="str">
        <f t="shared" si="82"/>
        <v/>
      </c>
      <c r="X290" s="19" t="str">
        <f t="shared" si="83"/>
        <v/>
      </c>
      <c r="Y290" s="19" t="str">
        <f t="shared" si="88"/>
        <v/>
      </c>
      <c r="Z290" s="27" t="str">
        <f t="shared" si="84"/>
        <v/>
      </c>
      <c r="AA290" s="32"/>
      <c r="AB290" s="36"/>
      <c r="AC290" s="35" t="str">
        <f t="shared" si="74"/>
        <v/>
      </c>
      <c r="AD290" s="35" t="str">
        <f>IF(AA290="","",SUMIFS(商品管理表!$N$8:$N$10000,商品管理表!$C$8:$C$10000,仕入れ管理表!$D290,商品管理表!$Y$8:$Y$10000,"済"))</f>
        <v/>
      </c>
      <c r="AE290" s="35" t="str">
        <f t="shared" si="89"/>
        <v/>
      </c>
      <c r="AF290" s="18"/>
      <c r="AG290" s="18"/>
      <c r="AH290" s="18"/>
      <c r="AI290" s="156" t="str">
        <f t="shared" si="85"/>
        <v/>
      </c>
      <c r="AJ290" s="127"/>
      <c r="AK290" s="128" t="str">
        <f t="shared" si="86"/>
        <v/>
      </c>
      <c r="AL290" s="128"/>
    </row>
    <row r="291" spans="3:38" x14ac:dyDescent="0.2">
      <c r="C291" s="150">
        <v>283</v>
      </c>
      <c r="D291" s="151"/>
      <c r="E291" s="21"/>
      <c r="F291" s="24"/>
      <c r="G291" s="3"/>
      <c r="H291" s="3"/>
      <c r="I291" s="26"/>
      <c r="J291" s="26"/>
      <c r="K291" s="33"/>
      <c r="L291" s="34"/>
      <c r="M291" s="34" t="str">
        <f t="shared" si="77"/>
        <v/>
      </c>
      <c r="N291" s="34" t="str">
        <f t="shared" si="75"/>
        <v/>
      </c>
      <c r="O291" s="34"/>
      <c r="P291" s="34" t="str">
        <f t="shared" si="76"/>
        <v/>
      </c>
      <c r="Q291" s="34" t="str">
        <f t="shared" si="78"/>
        <v/>
      </c>
      <c r="R291" s="34" t="str">
        <f t="shared" si="79"/>
        <v/>
      </c>
      <c r="S291" s="19" t="str">
        <f t="shared" si="80"/>
        <v/>
      </c>
      <c r="T291" s="19"/>
      <c r="U291" s="19" t="str">
        <f t="shared" si="87"/>
        <v/>
      </c>
      <c r="V291" s="19" t="str">
        <f t="shared" si="81"/>
        <v/>
      </c>
      <c r="W291" s="19" t="str">
        <f t="shared" si="82"/>
        <v/>
      </c>
      <c r="X291" s="19" t="str">
        <f t="shared" si="83"/>
        <v/>
      </c>
      <c r="Y291" s="19" t="str">
        <f t="shared" si="88"/>
        <v/>
      </c>
      <c r="Z291" s="27" t="str">
        <f t="shared" si="84"/>
        <v/>
      </c>
      <c r="AA291" s="32"/>
      <c r="AB291" s="36"/>
      <c r="AC291" s="35" t="str">
        <f t="shared" si="74"/>
        <v/>
      </c>
      <c r="AD291" s="35" t="str">
        <f>IF(AA291="","",SUMIFS(商品管理表!$N$8:$N$10000,商品管理表!$C$8:$C$10000,仕入れ管理表!$D291,商品管理表!$Y$8:$Y$10000,"済"))</f>
        <v/>
      </c>
      <c r="AE291" s="35" t="str">
        <f t="shared" si="89"/>
        <v/>
      </c>
      <c r="AF291" s="18"/>
      <c r="AG291" s="18"/>
      <c r="AH291" s="18"/>
      <c r="AI291" s="156" t="str">
        <f t="shared" si="85"/>
        <v/>
      </c>
      <c r="AJ291" s="127"/>
      <c r="AK291" s="128" t="str">
        <f t="shared" si="86"/>
        <v/>
      </c>
      <c r="AL291" s="128"/>
    </row>
    <row r="292" spans="3:38" x14ac:dyDescent="0.2">
      <c r="C292" s="150">
        <v>284</v>
      </c>
      <c r="D292" s="151"/>
      <c r="E292" s="21"/>
      <c r="F292" s="24"/>
      <c r="G292" s="3"/>
      <c r="H292" s="3"/>
      <c r="I292" s="26"/>
      <c r="J292" s="26"/>
      <c r="K292" s="33"/>
      <c r="L292" s="34"/>
      <c r="M292" s="34" t="str">
        <f t="shared" si="77"/>
        <v/>
      </c>
      <c r="N292" s="34" t="str">
        <f t="shared" si="75"/>
        <v/>
      </c>
      <c r="O292" s="34"/>
      <c r="P292" s="34" t="str">
        <f t="shared" si="76"/>
        <v/>
      </c>
      <c r="Q292" s="34" t="str">
        <f t="shared" si="78"/>
        <v/>
      </c>
      <c r="R292" s="34" t="str">
        <f t="shared" si="79"/>
        <v/>
      </c>
      <c r="S292" s="19" t="str">
        <f t="shared" si="80"/>
        <v/>
      </c>
      <c r="T292" s="19"/>
      <c r="U292" s="19" t="str">
        <f t="shared" si="87"/>
        <v/>
      </c>
      <c r="V292" s="19" t="str">
        <f t="shared" si="81"/>
        <v/>
      </c>
      <c r="W292" s="19" t="str">
        <f t="shared" si="82"/>
        <v/>
      </c>
      <c r="X292" s="19" t="str">
        <f t="shared" si="83"/>
        <v/>
      </c>
      <c r="Y292" s="19" t="str">
        <f t="shared" si="88"/>
        <v/>
      </c>
      <c r="Z292" s="27" t="str">
        <f t="shared" si="84"/>
        <v/>
      </c>
      <c r="AA292" s="32"/>
      <c r="AB292" s="36"/>
      <c r="AC292" s="35" t="str">
        <f t="shared" si="74"/>
        <v/>
      </c>
      <c r="AD292" s="35" t="str">
        <f>IF(AA292="","",SUMIFS(商品管理表!$N$8:$N$10000,商品管理表!$C$8:$C$10000,仕入れ管理表!$D292,商品管理表!$Y$8:$Y$10000,"済"))</f>
        <v/>
      </c>
      <c r="AE292" s="35" t="str">
        <f t="shared" si="89"/>
        <v/>
      </c>
      <c r="AF292" s="18"/>
      <c r="AG292" s="18"/>
      <c r="AH292" s="18"/>
      <c r="AI292" s="156" t="str">
        <f t="shared" si="85"/>
        <v/>
      </c>
      <c r="AJ292" s="127"/>
      <c r="AK292" s="128" t="str">
        <f t="shared" si="86"/>
        <v/>
      </c>
      <c r="AL292" s="128"/>
    </row>
    <row r="293" spans="3:38" x14ac:dyDescent="0.2">
      <c r="C293" s="150">
        <v>285</v>
      </c>
      <c r="D293" s="151"/>
      <c r="E293" s="21"/>
      <c r="F293" s="24"/>
      <c r="G293" s="3"/>
      <c r="H293" s="3"/>
      <c r="I293" s="26"/>
      <c r="J293" s="26"/>
      <c r="K293" s="33"/>
      <c r="L293" s="34"/>
      <c r="M293" s="34" t="str">
        <f t="shared" si="77"/>
        <v/>
      </c>
      <c r="N293" s="34" t="str">
        <f t="shared" si="75"/>
        <v/>
      </c>
      <c r="O293" s="34"/>
      <c r="P293" s="34" t="str">
        <f t="shared" si="76"/>
        <v/>
      </c>
      <c r="Q293" s="34" t="str">
        <f t="shared" si="78"/>
        <v/>
      </c>
      <c r="R293" s="34" t="str">
        <f t="shared" si="79"/>
        <v/>
      </c>
      <c r="S293" s="19" t="str">
        <f t="shared" si="80"/>
        <v/>
      </c>
      <c r="T293" s="19"/>
      <c r="U293" s="19" t="str">
        <f t="shared" si="87"/>
        <v/>
      </c>
      <c r="V293" s="19" t="str">
        <f t="shared" si="81"/>
        <v/>
      </c>
      <c r="W293" s="19" t="str">
        <f t="shared" si="82"/>
        <v/>
      </c>
      <c r="X293" s="19" t="str">
        <f t="shared" si="83"/>
        <v/>
      </c>
      <c r="Y293" s="19" t="str">
        <f t="shared" si="88"/>
        <v/>
      </c>
      <c r="Z293" s="27" t="str">
        <f t="shared" si="84"/>
        <v/>
      </c>
      <c r="AA293" s="32"/>
      <c r="AB293" s="36"/>
      <c r="AC293" s="35" t="str">
        <f t="shared" si="74"/>
        <v/>
      </c>
      <c r="AD293" s="35" t="str">
        <f>IF(AA293="","",SUMIFS(商品管理表!$N$8:$N$10000,商品管理表!$C$8:$C$10000,仕入れ管理表!$D293,商品管理表!$Y$8:$Y$10000,"済"))</f>
        <v/>
      </c>
      <c r="AE293" s="35" t="str">
        <f t="shared" si="89"/>
        <v/>
      </c>
      <c r="AF293" s="18"/>
      <c r="AG293" s="18"/>
      <c r="AH293" s="18"/>
      <c r="AI293" s="156" t="str">
        <f t="shared" si="85"/>
        <v/>
      </c>
      <c r="AJ293" s="127"/>
      <c r="AK293" s="128" t="str">
        <f t="shared" si="86"/>
        <v/>
      </c>
      <c r="AL293" s="128"/>
    </row>
    <row r="294" spans="3:38" x14ac:dyDescent="0.2">
      <c r="C294" s="150">
        <v>286</v>
      </c>
      <c r="D294" s="151"/>
      <c r="E294" s="21"/>
      <c r="F294" s="24"/>
      <c r="G294" s="3"/>
      <c r="H294" s="3"/>
      <c r="I294" s="26"/>
      <c r="J294" s="26"/>
      <c r="K294" s="33"/>
      <c r="L294" s="34"/>
      <c r="M294" s="34" t="str">
        <f t="shared" si="77"/>
        <v/>
      </c>
      <c r="N294" s="34" t="str">
        <f t="shared" si="75"/>
        <v/>
      </c>
      <c r="O294" s="34"/>
      <c r="P294" s="34" t="str">
        <f t="shared" si="76"/>
        <v/>
      </c>
      <c r="Q294" s="34" t="str">
        <f t="shared" si="78"/>
        <v/>
      </c>
      <c r="R294" s="34" t="str">
        <f t="shared" si="79"/>
        <v/>
      </c>
      <c r="S294" s="19" t="str">
        <f t="shared" si="80"/>
        <v/>
      </c>
      <c r="T294" s="19"/>
      <c r="U294" s="19" t="str">
        <f t="shared" si="87"/>
        <v/>
      </c>
      <c r="V294" s="19" t="str">
        <f t="shared" si="81"/>
        <v/>
      </c>
      <c r="W294" s="19" t="str">
        <f t="shared" si="82"/>
        <v/>
      </c>
      <c r="X294" s="19" t="str">
        <f t="shared" si="83"/>
        <v/>
      </c>
      <c r="Y294" s="19" t="str">
        <f t="shared" si="88"/>
        <v/>
      </c>
      <c r="Z294" s="27" t="str">
        <f t="shared" si="84"/>
        <v/>
      </c>
      <c r="AA294" s="32"/>
      <c r="AB294" s="36"/>
      <c r="AC294" s="35" t="str">
        <f t="shared" si="74"/>
        <v/>
      </c>
      <c r="AD294" s="35" t="str">
        <f>IF(AA294="","",SUMIFS(商品管理表!$N$8:$N$10000,商品管理表!$C$8:$C$10000,仕入れ管理表!$D294,商品管理表!$Y$8:$Y$10000,"済"))</f>
        <v/>
      </c>
      <c r="AE294" s="35" t="str">
        <f t="shared" si="89"/>
        <v/>
      </c>
      <c r="AF294" s="18"/>
      <c r="AG294" s="18"/>
      <c r="AH294" s="18"/>
      <c r="AI294" s="156" t="str">
        <f t="shared" si="85"/>
        <v/>
      </c>
      <c r="AJ294" s="127"/>
      <c r="AK294" s="128" t="str">
        <f t="shared" si="86"/>
        <v/>
      </c>
      <c r="AL294" s="128"/>
    </row>
    <row r="295" spans="3:38" x14ac:dyDescent="0.2">
      <c r="C295" s="150">
        <v>287</v>
      </c>
      <c r="D295" s="151"/>
      <c r="E295" s="21"/>
      <c r="F295" s="24"/>
      <c r="G295" s="3"/>
      <c r="H295" s="3"/>
      <c r="I295" s="26"/>
      <c r="J295" s="26"/>
      <c r="K295" s="33"/>
      <c r="L295" s="34"/>
      <c r="M295" s="34" t="str">
        <f t="shared" si="77"/>
        <v/>
      </c>
      <c r="N295" s="34" t="str">
        <f t="shared" si="75"/>
        <v/>
      </c>
      <c r="O295" s="34"/>
      <c r="P295" s="34" t="str">
        <f t="shared" si="76"/>
        <v/>
      </c>
      <c r="Q295" s="34" t="str">
        <f t="shared" si="78"/>
        <v/>
      </c>
      <c r="R295" s="34" t="str">
        <f t="shared" si="79"/>
        <v/>
      </c>
      <c r="S295" s="19" t="str">
        <f t="shared" si="80"/>
        <v/>
      </c>
      <c r="T295" s="19"/>
      <c r="U295" s="19" t="str">
        <f t="shared" si="87"/>
        <v/>
      </c>
      <c r="V295" s="19" t="str">
        <f t="shared" si="81"/>
        <v/>
      </c>
      <c r="W295" s="19" t="str">
        <f t="shared" si="82"/>
        <v/>
      </c>
      <c r="X295" s="19" t="str">
        <f t="shared" si="83"/>
        <v/>
      </c>
      <c r="Y295" s="19" t="str">
        <f t="shared" si="88"/>
        <v/>
      </c>
      <c r="Z295" s="27" t="str">
        <f t="shared" si="84"/>
        <v/>
      </c>
      <c r="AA295" s="32"/>
      <c r="AB295" s="36"/>
      <c r="AC295" s="35" t="str">
        <f t="shared" si="74"/>
        <v/>
      </c>
      <c r="AD295" s="35" t="str">
        <f>IF(AA295="","",SUMIFS(商品管理表!$N$8:$N$10000,商品管理表!$C$8:$C$10000,仕入れ管理表!$D295,商品管理表!$Y$8:$Y$10000,"済"))</f>
        <v/>
      </c>
      <c r="AE295" s="35" t="str">
        <f t="shared" si="89"/>
        <v/>
      </c>
      <c r="AF295" s="18"/>
      <c r="AG295" s="18"/>
      <c r="AH295" s="18"/>
      <c r="AI295" s="156" t="str">
        <f t="shared" si="85"/>
        <v/>
      </c>
      <c r="AJ295" s="127"/>
      <c r="AK295" s="128" t="str">
        <f t="shared" si="86"/>
        <v/>
      </c>
      <c r="AL295" s="128"/>
    </row>
    <row r="296" spans="3:38" x14ac:dyDescent="0.2">
      <c r="C296" s="150">
        <v>288</v>
      </c>
      <c r="D296" s="151"/>
      <c r="E296" s="21"/>
      <c r="F296" s="24"/>
      <c r="G296" s="3"/>
      <c r="H296" s="3"/>
      <c r="I296" s="26"/>
      <c r="J296" s="26"/>
      <c r="K296" s="33"/>
      <c r="L296" s="34"/>
      <c r="M296" s="34" t="str">
        <f t="shared" si="77"/>
        <v/>
      </c>
      <c r="N296" s="34" t="str">
        <f t="shared" si="75"/>
        <v/>
      </c>
      <c r="O296" s="34"/>
      <c r="P296" s="34" t="str">
        <f t="shared" si="76"/>
        <v/>
      </c>
      <c r="Q296" s="34" t="str">
        <f t="shared" si="78"/>
        <v/>
      </c>
      <c r="R296" s="34" t="str">
        <f t="shared" si="79"/>
        <v/>
      </c>
      <c r="S296" s="19" t="str">
        <f t="shared" si="80"/>
        <v/>
      </c>
      <c r="T296" s="19"/>
      <c r="U296" s="19" t="str">
        <f t="shared" si="87"/>
        <v/>
      </c>
      <c r="V296" s="19" t="str">
        <f t="shared" si="81"/>
        <v/>
      </c>
      <c r="W296" s="19" t="str">
        <f t="shared" si="82"/>
        <v/>
      </c>
      <c r="X296" s="19" t="str">
        <f t="shared" si="83"/>
        <v/>
      </c>
      <c r="Y296" s="19" t="str">
        <f t="shared" si="88"/>
        <v/>
      </c>
      <c r="Z296" s="27" t="str">
        <f t="shared" si="84"/>
        <v/>
      </c>
      <c r="AA296" s="32"/>
      <c r="AB296" s="36"/>
      <c r="AC296" s="35" t="str">
        <f t="shared" si="74"/>
        <v/>
      </c>
      <c r="AD296" s="35" t="str">
        <f>IF(AA296="","",SUMIFS(商品管理表!$N$8:$N$10000,商品管理表!$C$8:$C$10000,仕入れ管理表!$D296,商品管理表!$Y$8:$Y$10000,"済"))</f>
        <v/>
      </c>
      <c r="AE296" s="35" t="str">
        <f t="shared" si="89"/>
        <v/>
      </c>
      <c r="AF296" s="18"/>
      <c r="AG296" s="18"/>
      <c r="AH296" s="18"/>
      <c r="AI296" s="156" t="str">
        <f t="shared" si="85"/>
        <v/>
      </c>
      <c r="AJ296" s="127"/>
      <c r="AK296" s="128" t="str">
        <f t="shared" si="86"/>
        <v/>
      </c>
      <c r="AL296" s="128"/>
    </row>
    <row r="297" spans="3:38" x14ac:dyDescent="0.2">
      <c r="C297" s="150">
        <v>289</v>
      </c>
      <c r="D297" s="151"/>
      <c r="E297" s="21"/>
      <c r="F297" s="24"/>
      <c r="G297" s="3"/>
      <c r="H297" s="3"/>
      <c r="I297" s="26"/>
      <c r="J297" s="26"/>
      <c r="K297" s="33"/>
      <c r="L297" s="34"/>
      <c r="M297" s="34" t="str">
        <f t="shared" si="77"/>
        <v/>
      </c>
      <c r="N297" s="34" t="str">
        <f t="shared" si="75"/>
        <v/>
      </c>
      <c r="O297" s="34"/>
      <c r="P297" s="34" t="str">
        <f t="shared" si="76"/>
        <v/>
      </c>
      <c r="Q297" s="34" t="str">
        <f t="shared" si="78"/>
        <v/>
      </c>
      <c r="R297" s="34" t="str">
        <f t="shared" si="79"/>
        <v/>
      </c>
      <c r="S297" s="19" t="str">
        <f t="shared" si="80"/>
        <v/>
      </c>
      <c r="T297" s="19"/>
      <c r="U297" s="19" t="str">
        <f t="shared" si="87"/>
        <v/>
      </c>
      <c r="V297" s="19" t="str">
        <f t="shared" si="81"/>
        <v/>
      </c>
      <c r="W297" s="19" t="str">
        <f t="shared" si="82"/>
        <v/>
      </c>
      <c r="X297" s="19" t="str">
        <f t="shared" si="83"/>
        <v/>
      </c>
      <c r="Y297" s="19" t="str">
        <f t="shared" si="88"/>
        <v/>
      </c>
      <c r="Z297" s="27" t="str">
        <f t="shared" si="84"/>
        <v/>
      </c>
      <c r="AA297" s="32"/>
      <c r="AB297" s="36"/>
      <c r="AC297" s="35" t="str">
        <f t="shared" si="74"/>
        <v/>
      </c>
      <c r="AD297" s="35" t="str">
        <f>IF(AA297="","",SUMIFS(商品管理表!$N$8:$N$10000,商品管理表!$C$8:$C$10000,仕入れ管理表!$D297,商品管理表!$Y$8:$Y$10000,"済"))</f>
        <v/>
      </c>
      <c r="AE297" s="35" t="str">
        <f t="shared" si="89"/>
        <v/>
      </c>
      <c r="AF297" s="18"/>
      <c r="AG297" s="18"/>
      <c r="AH297" s="18"/>
      <c r="AI297" s="156" t="str">
        <f t="shared" si="85"/>
        <v/>
      </c>
      <c r="AJ297" s="127"/>
      <c r="AK297" s="128" t="str">
        <f t="shared" si="86"/>
        <v/>
      </c>
      <c r="AL297" s="128"/>
    </row>
    <row r="298" spans="3:38" x14ac:dyDescent="0.2">
      <c r="C298" s="150">
        <v>290</v>
      </c>
      <c r="D298" s="151"/>
      <c r="E298" s="21"/>
      <c r="F298" s="24"/>
      <c r="G298" s="3"/>
      <c r="H298" s="3"/>
      <c r="I298" s="26"/>
      <c r="J298" s="26"/>
      <c r="K298" s="33"/>
      <c r="L298" s="34"/>
      <c r="M298" s="34" t="str">
        <f t="shared" si="77"/>
        <v/>
      </c>
      <c r="N298" s="34" t="str">
        <f t="shared" si="75"/>
        <v/>
      </c>
      <c r="O298" s="34"/>
      <c r="P298" s="34" t="str">
        <f t="shared" si="76"/>
        <v/>
      </c>
      <c r="Q298" s="34" t="str">
        <f t="shared" si="78"/>
        <v/>
      </c>
      <c r="R298" s="34" t="str">
        <f t="shared" si="79"/>
        <v/>
      </c>
      <c r="S298" s="19" t="str">
        <f t="shared" si="80"/>
        <v/>
      </c>
      <c r="T298" s="19"/>
      <c r="U298" s="19" t="str">
        <f t="shared" si="87"/>
        <v/>
      </c>
      <c r="V298" s="19" t="str">
        <f t="shared" si="81"/>
        <v/>
      </c>
      <c r="W298" s="19" t="str">
        <f t="shared" si="82"/>
        <v/>
      </c>
      <c r="X298" s="19" t="str">
        <f t="shared" si="83"/>
        <v/>
      </c>
      <c r="Y298" s="19" t="str">
        <f t="shared" si="88"/>
        <v/>
      </c>
      <c r="Z298" s="27" t="str">
        <f t="shared" si="84"/>
        <v/>
      </c>
      <c r="AA298" s="32"/>
      <c r="AB298" s="36"/>
      <c r="AC298" s="35" t="str">
        <f t="shared" si="74"/>
        <v/>
      </c>
      <c r="AD298" s="35" t="str">
        <f>IF(AA298="","",SUMIFS(商品管理表!$N$8:$N$10000,商品管理表!$C$8:$C$10000,仕入れ管理表!$D298,商品管理表!$Y$8:$Y$10000,"済"))</f>
        <v/>
      </c>
      <c r="AE298" s="35" t="str">
        <f t="shared" si="89"/>
        <v/>
      </c>
      <c r="AF298" s="18"/>
      <c r="AG298" s="18"/>
      <c r="AH298" s="18"/>
      <c r="AI298" s="156" t="str">
        <f t="shared" si="85"/>
        <v/>
      </c>
      <c r="AJ298" s="127"/>
      <c r="AK298" s="128" t="str">
        <f t="shared" si="86"/>
        <v/>
      </c>
      <c r="AL298" s="128"/>
    </row>
    <row r="299" spans="3:38" x14ac:dyDescent="0.2">
      <c r="C299" s="150">
        <v>291</v>
      </c>
      <c r="D299" s="151"/>
      <c r="E299" s="21"/>
      <c r="F299" s="24"/>
      <c r="G299" s="3"/>
      <c r="H299" s="3"/>
      <c r="I299" s="26"/>
      <c r="J299" s="26"/>
      <c r="K299" s="33"/>
      <c r="L299" s="34"/>
      <c r="M299" s="34" t="str">
        <f t="shared" si="77"/>
        <v/>
      </c>
      <c r="N299" s="34" t="str">
        <f t="shared" si="75"/>
        <v/>
      </c>
      <c r="O299" s="34"/>
      <c r="P299" s="34" t="str">
        <f t="shared" si="76"/>
        <v/>
      </c>
      <c r="Q299" s="34" t="str">
        <f t="shared" si="78"/>
        <v/>
      </c>
      <c r="R299" s="34" t="str">
        <f t="shared" si="79"/>
        <v/>
      </c>
      <c r="S299" s="19" t="str">
        <f t="shared" si="80"/>
        <v/>
      </c>
      <c r="T299" s="19"/>
      <c r="U299" s="19" t="str">
        <f t="shared" si="87"/>
        <v/>
      </c>
      <c r="V299" s="19" t="str">
        <f t="shared" si="81"/>
        <v/>
      </c>
      <c r="W299" s="19" t="str">
        <f t="shared" si="82"/>
        <v/>
      </c>
      <c r="X299" s="19" t="str">
        <f t="shared" si="83"/>
        <v/>
      </c>
      <c r="Y299" s="19" t="str">
        <f t="shared" si="88"/>
        <v/>
      </c>
      <c r="Z299" s="27" t="str">
        <f t="shared" si="84"/>
        <v/>
      </c>
      <c r="AA299" s="32"/>
      <c r="AB299" s="36"/>
      <c r="AC299" s="35" t="str">
        <f t="shared" si="74"/>
        <v/>
      </c>
      <c r="AD299" s="35" t="str">
        <f>IF(AA299="","",SUMIFS(商品管理表!$N$8:$N$10000,商品管理表!$C$8:$C$10000,仕入れ管理表!$D299,商品管理表!$Y$8:$Y$10000,"済"))</f>
        <v/>
      </c>
      <c r="AE299" s="35" t="str">
        <f t="shared" si="89"/>
        <v/>
      </c>
      <c r="AF299" s="18"/>
      <c r="AG299" s="18"/>
      <c r="AH299" s="18"/>
      <c r="AI299" s="156" t="str">
        <f t="shared" si="85"/>
        <v/>
      </c>
      <c r="AJ299" s="127"/>
      <c r="AK299" s="128" t="str">
        <f t="shared" si="86"/>
        <v/>
      </c>
      <c r="AL299" s="128"/>
    </row>
    <row r="300" spans="3:38" x14ac:dyDescent="0.2">
      <c r="C300" s="150">
        <v>292</v>
      </c>
      <c r="D300" s="151"/>
      <c r="E300" s="21"/>
      <c r="F300" s="24"/>
      <c r="G300" s="3"/>
      <c r="H300" s="3"/>
      <c r="I300" s="26"/>
      <c r="J300" s="26"/>
      <c r="K300" s="33"/>
      <c r="L300" s="34"/>
      <c r="M300" s="34" t="str">
        <f t="shared" si="77"/>
        <v/>
      </c>
      <c r="N300" s="34" t="str">
        <f t="shared" si="75"/>
        <v/>
      </c>
      <c r="O300" s="34"/>
      <c r="P300" s="34" t="str">
        <f t="shared" si="76"/>
        <v/>
      </c>
      <c r="Q300" s="34" t="str">
        <f t="shared" si="78"/>
        <v/>
      </c>
      <c r="R300" s="34" t="str">
        <f t="shared" si="79"/>
        <v/>
      </c>
      <c r="S300" s="19" t="str">
        <f t="shared" si="80"/>
        <v/>
      </c>
      <c r="T300" s="19"/>
      <c r="U300" s="19" t="str">
        <f t="shared" si="87"/>
        <v/>
      </c>
      <c r="V300" s="19" t="str">
        <f t="shared" si="81"/>
        <v/>
      </c>
      <c r="W300" s="19" t="str">
        <f t="shared" si="82"/>
        <v/>
      </c>
      <c r="X300" s="19" t="str">
        <f t="shared" si="83"/>
        <v/>
      </c>
      <c r="Y300" s="19" t="str">
        <f t="shared" si="88"/>
        <v/>
      </c>
      <c r="Z300" s="27" t="str">
        <f t="shared" si="84"/>
        <v/>
      </c>
      <c r="AA300" s="32"/>
      <c r="AB300" s="36"/>
      <c r="AC300" s="35" t="str">
        <f t="shared" si="74"/>
        <v/>
      </c>
      <c r="AD300" s="35" t="str">
        <f>IF(AA300="","",SUMIFS(商品管理表!$N$8:$N$10000,商品管理表!$C$8:$C$10000,仕入れ管理表!$D300,商品管理表!$Y$8:$Y$10000,"済"))</f>
        <v/>
      </c>
      <c r="AE300" s="35" t="str">
        <f t="shared" si="89"/>
        <v/>
      </c>
      <c r="AF300" s="18"/>
      <c r="AG300" s="18"/>
      <c r="AH300" s="18"/>
      <c r="AI300" s="156" t="str">
        <f t="shared" si="85"/>
        <v/>
      </c>
      <c r="AJ300" s="127"/>
      <c r="AK300" s="128" t="str">
        <f t="shared" si="86"/>
        <v/>
      </c>
      <c r="AL300" s="128"/>
    </row>
    <row r="301" spans="3:38" x14ac:dyDescent="0.2">
      <c r="C301" s="150">
        <v>293</v>
      </c>
      <c r="D301" s="151"/>
      <c r="E301" s="21"/>
      <c r="F301" s="24"/>
      <c r="G301" s="3"/>
      <c r="H301" s="3"/>
      <c r="I301" s="26"/>
      <c r="J301" s="26"/>
      <c r="K301" s="33"/>
      <c r="L301" s="34"/>
      <c r="M301" s="34" t="str">
        <f t="shared" si="77"/>
        <v/>
      </c>
      <c r="N301" s="34" t="str">
        <f t="shared" si="75"/>
        <v/>
      </c>
      <c r="O301" s="34"/>
      <c r="P301" s="34" t="str">
        <f t="shared" si="76"/>
        <v/>
      </c>
      <c r="Q301" s="34" t="str">
        <f t="shared" si="78"/>
        <v/>
      </c>
      <c r="R301" s="34" t="str">
        <f t="shared" si="79"/>
        <v/>
      </c>
      <c r="S301" s="19" t="str">
        <f t="shared" si="80"/>
        <v/>
      </c>
      <c r="T301" s="19"/>
      <c r="U301" s="19" t="str">
        <f t="shared" si="87"/>
        <v/>
      </c>
      <c r="V301" s="19" t="str">
        <f t="shared" si="81"/>
        <v/>
      </c>
      <c r="W301" s="19" t="str">
        <f t="shared" si="82"/>
        <v/>
      </c>
      <c r="X301" s="19" t="str">
        <f t="shared" si="83"/>
        <v/>
      </c>
      <c r="Y301" s="19" t="str">
        <f t="shared" si="88"/>
        <v/>
      </c>
      <c r="Z301" s="27" t="str">
        <f t="shared" si="84"/>
        <v/>
      </c>
      <c r="AA301" s="32"/>
      <c r="AB301" s="36"/>
      <c r="AC301" s="35" t="str">
        <f t="shared" si="74"/>
        <v/>
      </c>
      <c r="AD301" s="35" t="str">
        <f>IF(AA301="","",SUMIFS(商品管理表!$N$8:$N$10000,商品管理表!$C$8:$C$10000,仕入れ管理表!$D301,商品管理表!$Y$8:$Y$10000,"済"))</f>
        <v/>
      </c>
      <c r="AE301" s="35" t="str">
        <f t="shared" si="89"/>
        <v/>
      </c>
      <c r="AF301" s="18"/>
      <c r="AG301" s="18"/>
      <c r="AH301" s="18"/>
      <c r="AI301" s="156" t="str">
        <f t="shared" si="85"/>
        <v/>
      </c>
      <c r="AJ301" s="127"/>
      <c r="AK301" s="128" t="str">
        <f t="shared" si="86"/>
        <v/>
      </c>
      <c r="AL301" s="128"/>
    </row>
    <row r="302" spans="3:38" x14ac:dyDescent="0.2">
      <c r="C302" s="150">
        <v>294</v>
      </c>
      <c r="D302" s="151"/>
      <c r="E302" s="21"/>
      <c r="F302" s="24"/>
      <c r="G302" s="3"/>
      <c r="H302" s="3"/>
      <c r="I302" s="26"/>
      <c r="J302" s="26"/>
      <c r="K302" s="33"/>
      <c r="L302" s="34"/>
      <c r="M302" s="34" t="str">
        <f t="shared" si="77"/>
        <v/>
      </c>
      <c r="N302" s="34" t="str">
        <f t="shared" si="75"/>
        <v/>
      </c>
      <c r="O302" s="34"/>
      <c r="P302" s="34" t="str">
        <f t="shared" si="76"/>
        <v/>
      </c>
      <c r="Q302" s="34" t="str">
        <f t="shared" si="78"/>
        <v/>
      </c>
      <c r="R302" s="34" t="str">
        <f t="shared" si="79"/>
        <v/>
      </c>
      <c r="S302" s="19" t="str">
        <f t="shared" si="80"/>
        <v/>
      </c>
      <c r="T302" s="19"/>
      <c r="U302" s="19" t="str">
        <f t="shared" si="87"/>
        <v/>
      </c>
      <c r="V302" s="19" t="str">
        <f t="shared" si="81"/>
        <v/>
      </c>
      <c r="W302" s="19" t="str">
        <f t="shared" si="82"/>
        <v/>
      </c>
      <c r="X302" s="19" t="str">
        <f t="shared" si="83"/>
        <v/>
      </c>
      <c r="Y302" s="19" t="str">
        <f t="shared" si="88"/>
        <v/>
      </c>
      <c r="Z302" s="27" t="str">
        <f t="shared" si="84"/>
        <v/>
      </c>
      <c r="AA302" s="32"/>
      <c r="AB302" s="36"/>
      <c r="AC302" s="35" t="str">
        <f t="shared" si="74"/>
        <v/>
      </c>
      <c r="AD302" s="35" t="str">
        <f>IF(AA302="","",SUMIFS(商品管理表!$N$8:$N$10000,商品管理表!$C$8:$C$10000,仕入れ管理表!$D302,商品管理表!$Y$8:$Y$10000,"済"))</f>
        <v/>
      </c>
      <c r="AE302" s="35" t="str">
        <f t="shared" si="89"/>
        <v/>
      </c>
      <c r="AF302" s="18"/>
      <c r="AG302" s="18"/>
      <c r="AH302" s="18"/>
      <c r="AI302" s="156" t="str">
        <f t="shared" si="85"/>
        <v/>
      </c>
      <c r="AJ302" s="127"/>
      <c r="AK302" s="128" t="str">
        <f t="shared" si="86"/>
        <v/>
      </c>
      <c r="AL302" s="128"/>
    </row>
    <row r="303" spans="3:38" x14ac:dyDescent="0.2">
      <c r="C303" s="150">
        <v>295</v>
      </c>
      <c r="D303" s="151"/>
      <c r="E303" s="21"/>
      <c r="F303" s="24"/>
      <c r="G303" s="3"/>
      <c r="H303" s="3"/>
      <c r="I303" s="26"/>
      <c r="J303" s="26"/>
      <c r="K303" s="33"/>
      <c r="L303" s="34"/>
      <c r="M303" s="34" t="str">
        <f t="shared" si="77"/>
        <v/>
      </c>
      <c r="N303" s="34" t="str">
        <f t="shared" si="75"/>
        <v/>
      </c>
      <c r="O303" s="34"/>
      <c r="P303" s="34" t="str">
        <f t="shared" si="76"/>
        <v/>
      </c>
      <c r="Q303" s="34" t="str">
        <f t="shared" si="78"/>
        <v/>
      </c>
      <c r="R303" s="34" t="str">
        <f t="shared" si="79"/>
        <v/>
      </c>
      <c r="S303" s="19" t="str">
        <f t="shared" si="80"/>
        <v/>
      </c>
      <c r="T303" s="19"/>
      <c r="U303" s="19" t="str">
        <f t="shared" si="87"/>
        <v/>
      </c>
      <c r="V303" s="19" t="str">
        <f t="shared" si="81"/>
        <v/>
      </c>
      <c r="W303" s="19" t="str">
        <f t="shared" si="82"/>
        <v/>
      </c>
      <c r="X303" s="19" t="str">
        <f t="shared" si="83"/>
        <v/>
      </c>
      <c r="Y303" s="19" t="str">
        <f t="shared" si="88"/>
        <v/>
      </c>
      <c r="Z303" s="27" t="str">
        <f t="shared" si="84"/>
        <v/>
      </c>
      <c r="AA303" s="32"/>
      <c r="AB303" s="36"/>
      <c r="AC303" s="35" t="str">
        <f t="shared" si="74"/>
        <v/>
      </c>
      <c r="AD303" s="35" t="str">
        <f>IF(AA303="","",SUMIFS(商品管理表!$N$8:$N$10000,商品管理表!$C$8:$C$10000,仕入れ管理表!$D303,商品管理表!$Y$8:$Y$10000,"済"))</f>
        <v/>
      </c>
      <c r="AE303" s="35" t="str">
        <f t="shared" si="89"/>
        <v/>
      </c>
      <c r="AF303" s="18"/>
      <c r="AG303" s="18"/>
      <c r="AH303" s="18"/>
      <c r="AI303" s="156" t="str">
        <f t="shared" si="85"/>
        <v/>
      </c>
      <c r="AJ303" s="127"/>
      <c r="AK303" s="128" t="str">
        <f t="shared" si="86"/>
        <v/>
      </c>
      <c r="AL303" s="128"/>
    </row>
    <row r="304" spans="3:38" x14ac:dyDescent="0.2">
      <c r="C304" s="150">
        <v>296</v>
      </c>
      <c r="D304" s="151"/>
      <c r="E304" s="21"/>
      <c r="F304" s="24"/>
      <c r="G304" s="3"/>
      <c r="H304" s="3"/>
      <c r="I304" s="26"/>
      <c r="J304" s="26"/>
      <c r="K304" s="33"/>
      <c r="L304" s="34"/>
      <c r="M304" s="34" t="str">
        <f t="shared" si="77"/>
        <v/>
      </c>
      <c r="N304" s="34" t="str">
        <f t="shared" si="75"/>
        <v/>
      </c>
      <c r="O304" s="34"/>
      <c r="P304" s="34" t="str">
        <f t="shared" si="76"/>
        <v/>
      </c>
      <c r="Q304" s="34" t="str">
        <f t="shared" si="78"/>
        <v/>
      </c>
      <c r="R304" s="34" t="str">
        <f t="shared" si="79"/>
        <v/>
      </c>
      <c r="S304" s="19" t="str">
        <f t="shared" si="80"/>
        <v/>
      </c>
      <c r="T304" s="19"/>
      <c r="U304" s="19" t="str">
        <f t="shared" si="87"/>
        <v/>
      </c>
      <c r="V304" s="19" t="str">
        <f t="shared" si="81"/>
        <v/>
      </c>
      <c r="W304" s="19" t="str">
        <f t="shared" si="82"/>
        <v/>
      </c>
      <c r="X304" s="19" t="str">
        <f t="shared" si="83"/>
        <v/>
      </c>
      <c r="Y304" s="19" t="str">
        <f t="shared" si="88"/>
        <v/>
      </c>
      <c r="Z304" s="27" t="str">
        <f t="shared" si="84"/>
        <v/>
      </c>
      <c r="AA304" s="32"/>
      <c r="AB304" s="36"/>
      <c r="AC304" s="35" t="str">
        <f t="shared" si="74"/>
        <v/>
      </c>
      <c r="AD304" s="35" t="str">
        <f>IF(AA304="","",SUMIFS(商品管理表!$N$8:$N$10000,商品管理表!$C$8:$C$10000,仕入れ管理表!$D304,商品管理表!$Y$8:$Y$10000,"済"))</f>
        <v/>
      </c>
      <c r="AE304" s="35" t="str">
        <f t="shared" si="89"/>
        <v/>
      </c>
      <c r="AF304" s="18"/>
      <c r="AG304" s="18"/>
      <c r="AH304" s="18"/>
      <c r="AI304" s="156" t="str">
        <f t="shared" si="85"/>
        <v/>
      </c>
      <c r="AJ304" s="127"/>
      <c r="AK304" s="128" t="str">
        <f t="shared" si="86"/>
        <v/>
      </c>
      <c r="AL304" s="128"/>
    </row>
    <row r="305" spans="3:38" x14ac:dyDescent="0.2">
      <c r="C305" s="150">
        <v>297</v>
      </c>
      <c r="D305" s="151"/>
      <c r="E305" s="21"/>
      <c r="F305" s="24"/>
      <c r="G305" s="3"/>
      <c r="H305" s="3"/>
      <c r="I305" s="26"/>
      <c r="J305" s="26"/>
      <c r="K305" s="33"/>
      <c r="L305" s="34"/>
      <c r="M305" s="34" t="str">
        <f t="shared" si="77"/>
        <v/>
      </c>
      <c r="N305" s="34" t="str">
        <f t="shared" si="75"/>
        <v/>
      </c>
      <c r="O305" s="34"/>
      <c r="P305" s="34" t="str">
        <f t="shared" si="76"/>
        <v/>
      </c>
      <c r="Q305" s="34" t="str">
        <f t="shared" si="78"/>
        <v/>
      </c>
      <c r="R305" s="34" t="str">
        <f t="shared" si="79"/>
        <v/>
      </c>
      <c r="S305" s="19" t="str">
        <f t="shared" si="80"/>
        <v/>
      </c>
      <c r="T305" s="19"/>
      <c r="U305" s="19" t="str">
        <f t="shared" si="87"/>
        <v/>
      </c>
      <c r="V305" s="19" t="str">
        <f t="shared" si="81"/>
        <v/>
      </c>
      <c r="W305" s="19" t="str">
        <f t="shared" si="82"/>
        <v/>
      </c>
      <c r="X305" s="19" t="str">
        <f t="shared" si="83"/>
        <v/>
      </c>
      <c r="Y305" s="19" t="str">
        <f t="shared" si="88"/>
        <v/>
      </c>
      <c r="Z305" s="27" t="str">
        <f t="shared" si="84"/>
        <v/>
      </c>
      <c r="AA305" s="32"/>
      <c r="AB305" s="36"/>
      <c r="AC305" s="35" t="str">
        <f t="shared" si="74"/>
        <v/>
      </c>
      <c r="AD305" s="35" t="str">
        <f>IF(AA305="","",SUMIFS(商品管理表!$N$8:$N$10000,商品管理表!$C$8:$C$10000,仕入れ管理表!$D305,商品管理表!$Y$8:$Y$10000,"済"))</f>
        <v/>
      </c>
      <c r="AE305" s="35" t="str">
        <f t="shared" si="89"/>
        <v/>
      </c>
      <c r="AF305" s="18"/>
      <c r="AG305" s="18"/>
      <c r="AH305" s="18"/>
      <c r="AI305" s="156" t="str">
        <f t="shared" si="85"/>
        <v/>
      </c>
      <c r="AJ305" s="127"/>
      <c r="AK305" s="128" t="str">
        <f t="shared" si="86"/>
        <v/>
      </c>
      <c r="AL305" s="128"/>
    </row>
    <row r="306" spans="3:38" x14ac:dyDescent="0.2">
      <c r="C306" s="150">
        <v>298</v>
      </c>
      <c r="D306" s="151"/>
      <c r="E306" s="21"/>
      <c r="F306" s="24"/>
      <c r="G306" s="3"/>
      <c r="H306" s="3"/>
      <c r="I306" s="26"/>
      <c r="J306" s="26"/>
      <c r="K306" s="33"/>
      <c r="L306" s="34"/>
      <c r="M306" s="34" t="str">
        <f t="shared" si="77"/>
        <v/>
      </c>
      <c r="N306" s="34" t="str">
        <f t="shared" si="75"/>
        <v/>
      </c>
      <c r="O306" s="34"/>
      <c r="P306" s="34" t="str">
        <f t="shared" si="76"/>
        <v/>
      </c>
      <c r="Q306" s="34" t="str">
        <f t="shared" si="78"/>
        <v/>
      </c>
      <c r="R306" s="34" t="str">
        <f t="shared" si="79"/>
        <v/>
      </c>
      <c r="S306" s="19" t="str">
        <f t="shared" si="80"/>
        <v/>
      </c>
      <c r="T306" s="19"/>
      <c r="U306" s="19" t="str">
        <f t="shared" si="87"/>
        <v/>
      </c>
      <c r="V306" s="19" t="str">
        <f t="shared" si="81"/>
        <v/>
      </c>
      <c r="W306" s="19" t="str">
        <f t="shared" si="82"/>
        <v/>
      </c>
      <c r="X306" s="19" t="str">
        <f t="shared" si="83"/>
        <v/>
      </c>
      <c r="Y306" s="19" t="str">
        <f t="shared" si="88"/>
        <v/>
      </c>
      <c r="Z306" s="27" t="str">
        <f t="shared" si="84"/>
        <v/>
      </c>
      <c r="AA306" s="32"/>
      <c r="AB306" s="36"/>
      <c r="AC306" s="35" t="str">
        <f t="shared" si="74"/>
        <v/>
      </c>
      <c r="AD306" s="35" t="str">
        <f>IF(AA306="","",SUMIFS(商品管理表!$N$8:$N$10000,商品管理表!$C$8:$C$10000,仕入れ管理表!$D306,商品管理表!$Y$8:$Y$10000,"済"))</f>
        <v/>
      </c>
      <c r="AE306" s="35" t="str">
        <f t="shared" si="89"/>
        <v/>
      </c>
      <c r="AF306" s="18"/>
      <c r="AG306" s="18"/>
      <c r="AH306" s="18"/>
      <c r="AI306" s="156" t="str">
        <f t="shared" si="85"/>
        <v/>
      </c>
      <c r="AJ306" s="127"/>
      <c r="AK306" s="128" t="str">
        <f t="shared" si="86"/>
        <v/>
      </c>
      <c r="AL306" s="128"/>
    </row>
    <row r="307" spans="3:38" x14ac:dyDescent="0.2">
      <c r="C307" s="150">
        <v>299</v>
      </c>
      <c r="D307" s="151"/>
      <c r="E307" s="21"/>
      <c r="F307" s="24"/>
      <c r="G307" s="3"/>
      <c r="H307" s="3"/>
      <c r="I307" s="26"/>
      <c r="J307" s="26"/>
      <c r="K307" s="33"/>
      <c r="L307" s="34"/>
      <c r="M307" s="34" t="str">
        <f t="shared" si="77"/>
        <v/>
      </c>
      <c r="N307" s="34" t="str">
        <f t="shared" si="75"/>
        <v/>
      </c>
      <c r="O307" s="34"/>
      <c r="P307" s="34" t="str">
        <f t="shared" si="76"/>
        <v/>
      </c>
      <c r="Q307" s="34" t="str">
        <f t="shared" si="78"/>
        <v/>
      </c>
      <c r="R307" s="34" t="str">
        <f t="shared" si="79"/>
        <v/>
      </c>
      <c r="S307" s="19" t="str">
        <f t="shared" si="80"/>
        <v/>
      </c>
      <c r="T307" s="19"/>
      <c r="U307" s="19" t="str">
        <f t="shared" si="87"/>
        <v/>
      </c>
      <c r="V307" s="19" t="str">
        <f t="shared" si="81"/>
        <v/>
      </c>
      <c r="W307" s="19" t="str">
        <f t="shared" si="82"/>
        <v/>
      </c>
      <c r="X307" s="19" t="str">
        <f t="shared" si="83"/>
        <v/>
      </c>
      <c r="Y307" s="19" t="str">
        <f t="shared" si="88"/>
        <v/>
      </c>
      <c r="Z307" s="27" t="str">
        <f t="shared" si="84"/>
        <v/>
      </c>
      <c r="AA307" s="32"/>
      <c r="AB307" s="36"/>
      <c r="AC307" s="35" t="str">
        <f t="shared" si="74"/>
        <v/>
      </c>
      <c r="AD307" s="35" t="str">
        <f>IF(AA307="","",SUMIFS(商品管理表!$N$8:$N$10000,商品管理表!$C$8:$C$10000,仕入れ管理表!$D307,商品管理表!$Y$8:$Y$10000,"済"))</f>
        <v/>
      </c>
      <c r="AE307" s="35" t="str">
        <f t="shared" si="89"/>
        <v/>
      </c>
      <c r="AF307" s="18"/>
      <c r="AG307" s="18"/>
      <c r="AH307" s="18"/>
      <c r="AI307" s="156" t="str">
        <f t="shared" si="85"/>
        <v/>
      </c>
      <c r="AJ307" s="127"/>
      <c r="AK307" s="128" t="str">
        <f t="shared" si="86"/>
        <v/>
      </c>
      <c r="AL307" s="128"/>
    </row>
    <row r="308" spans="3:38" x14ac:dyDescent="0.2">
      <c r="C308" s="150">
        <v>300</v>
      </c>
      <c r="D308" s="151"/>
      <c r="E308" s="21"/>
      <c r="F308" s="24"/>
      <c r="G308" s="3"/>
      <c r="H308" s="3"/>
      <c r="I308" s="26"/>
      <c r="J308" s="26"/>
      <c r="K308" s="33"/>
      <c r="L308" s="34"/>
      <c r="M308" s="34" t="str">
        <f t="shared" si="77"/>
        <v/>
      </c>
      <c r="N308" s="34" t="str">
        <f t="shared" si="75"/>
        <v/>
      </c>
      <c r="O308" s="34"/>
      <c r="P308" s="34" t="str">
        <f t="shared" si="76"/>
        <v/>
      </c>
      <c r="Q308" s="34" t="str">
        <f t="shared" si="78"/>
        <v/>
      </c>
      <c r="R308" s="34" t="str">
        <f t="shared" si="79"/>
        <v/>
      </c>
      <c r="S308" s="19" t="str">
        <f t="shared" si="80"/>
        <v/>
      </c>
      <c r="T308" s="19"/>
      <c r="U308" s="19" t="str">
        <f t="shared" si="87"/>
        <v/>
      </c>
      <c r="V308" s="19" t="str">
        <f t="shared" si="81"/>
        <v/>
      </c>
      <c r="W308" s="19" t="str">
        <f t="shared" si="82"/>
        <v/>
      </c>
      <c r="X308" s="19" t="str">
        <f t="shared" si="83"/>
        <v/>
      </c>
      <c r="Y308" s="19" t="str">
        <f t="shared" si="88"/>
        <v/>
      </c>
      <c r="Z308" s="27" t="str">
        <f t="shared" si="84"/>
        <v/>
      </c>
      <c r="AA308" s="32"/>
      <c r="AB308" s="36"/>
      <c r="AC308" s="35" t="str">
        <f t="shared" si="74"/>
        <v/>
      </c>
      <c r="AD308" s="35" t="str">
        <f>IF(AA308="","",SUMIFS(商品管理表!$N$8:$N$10000,商品管理表!$C$8:$C$10000,仕入れ管理表!$D308,商品管理表!$Y$8:$Y$10000,"済"))</f>
        <v/>
      </c>
      <c r="AE308" s="35" t="str">
        <f t="shared" si="89"/>
        <v/>
      </c>
      <c r="AF308" s="18"/>
      <c r="AG308" s="18"/>
      <c r="AH308" s="18"/>
      <c r="AI308" s="156" t="str">
        <f t="shared" si="85"/>
        <v/>
      </c>
      <c r="AJ308" s="127"/>
      <c r="AK308" s="128" t="str">
        <f t="shared" si="86"/>
        <v/>
      </c>
      <c r="AL308" s="128"/>
    </row>
    <row r="309" spans="3:38" x14ac:dyDescent="0.2">
      <c r="C309" s="150">
        <v>301</v>
      </c>
      <c r="D309" s="151"/>
      <c r="E309" s="21"/>
      <c r="F309" s="24"/>
      <c r="G309" s="3"/>
      <c r="H309" s="3"/>
      <c r="I309" s="26"/>
      <c r="J309" s="26"/>
      <c r="K309" s="33"/>
      <c r="L309" s="34"/>
      <c r="M309" s="34" t="str">
        <f t="shared" si="77"/>
        <v/>
      </c>
      <c r="N309" s="34" t="str">
        <f t="shared" si="75"/>
        <v/>
      </c>
      <c r="O309" s="34"/>
      <c r="P309" s="34" t="str">
        <f t="shared" si="76"/>
        <v/>
      </c>
      <c r="Q309" s="34" t="str">
        <f t="shared" si="78"/>
        <v/>
      </c>
      <c r="R309" s="34" t="str">
        <f t="shared" si="79"/>
        <v/>
      </c>
      <c r="S309" s="19" t="str">
        <f t="shared" si="80"/>
        <v/>
      </c>
      <c r="T309" s="19"/>
      <c r="U309" s="19" t="str">
        <f t="shared" si="87"/>
        <v/>
      </c>
      <c r="V309" s="19" t="str">
        <f t="shared" si="81"/>
        <v/>
      </c>
      <c r="W309" s="19" t="str">
        <f t="shared" si="82"/>
        <v/>
      </c>
      <c r="X309" s="19" t="str">
        <f t="shared" si="83"/>
        <v/>
      </c>
      <c r="Y309" s="19" t="str">
        <f t="shared" si="88"/>
        <v/>
      </c>
      <c r="Z309" s="27" t="str">
        <f t="shared" si="84"/>
        <v/>
      </c>
      <c r="AA309" s="32"/>
      <c r="AB309" s="36"/>
      <c r="AC309" s="35" t="str">
        <f t="shared" si="74"/>
        <v/>
      </c>
      <c r="AD309" s="35" t="str">
        <f>IF(AA309="","",SUMIFS(商品管理表!$N$8:$N$10000,商品管理表!$C$8:$C$10000,仕入れ管理表!$D309,商品管理表!$Y$8:$Y$10000,"済"))</f>
        <v/>
      </c>
      <c r="AE309" s="35" t="str">
        <f t="shared" si="89"/>
        <v/>
      </c>
      <c r="AF309" s="18"/>
      <c r="AG309" s="18"/>
      <c r="AH309" s="18"/>
      <c r="AI309" s="156" t="str">
        <f t="shared" si="85"/>
        <v/>
      </c>
      <c r="AJ309" s="127"/>
      <c r="AK309" s="128" t="str">
        <f t="shared" si="86"/>
        <v/>
      </c>
      <c r="AL309" s="128"/>
    </row>
    <row r="310" spans="3:38" x14ac:dyDescent="0.2">
      <c r="C310" s="150">
        <v>302</v>
      </c>
      <c r="D310" s="151"/>
      <c r="E310" s="21"/>
      <c r="F310" s="24"/>
      <c r="G310" s="3"/>
      <c r="H310" s="3"/>
      <c r="I310" s="26"/>
      <c r="J310" s="26"/>
      <c r="K310" s="33"/>
      <c r="L310" s="34"/>
      <c r="M310" s="34" t="str">
        <f t="shared" si="77"/>
        <v/>
      </c>
      <c r="N310" s="34" t="str">
        <f t="shared" si="75"/>
        <v/>
      </c>
      <c r="O310" s="34"/>
      <c r="P310" s="34" t="str">
        <f t="shared" si="76"/>
        <v/>
      </c>
      <c r="Q310" s="34" t="str">
        <f t="shared" si="78"/>
        <v/>
      </c>
      <c r="R310" s="34" t="str">
        <f t="shared" si="79"/>
        <v/>
      </c>
      <c r="S310" s="19" t="str">
        <f t="shared" si="80"/>
        <v/>
      </c>
      <c r="T310" s="19"/>
      <c r="U310" s="19" t="str">
        <f t="shared" si="87"/>
        <v/>
      </c>
      <c r="V310" s="19" t="str">
        <f t="shared" si="81"/>
        <v/>
      </c>
      <c r="W310" s="19" t="str">
        <f t="shared" si="82"/>
        <v/>
      </c>
      <c r="X310" s="19" t="str">
        <f t="shared" si="83"/>
        <v/>
      </c>
      <c r="Y310" s="19" t="str">
        <f t="shared" si="88"/>
        <v/>
      </c>
      <c r="Z310" s="27" t="str">
        <f t="shared" si="84"/>
        <v/>
      </c>
      <c r="AA310" s="32"/>
      <c r="AB310" s="36"/>
      <c r="AC310" s="35" t="str">
        <f t="shared" si="74"/>
        <v/>
      </c>
      <c r="AD310" s="35" t="str">
        <f>IF(AA310="","",SUMIFS(商品管理表!$N$8:$N$10000,商品管理表!$C$8:$C$10000,仕入れ管理表!$D310,商品管理表!$Y$8:$Y$10000,"済"))</f>
        <v/>
      </c>
      <c r="AE310" s="35" t="str">
        <f t="shared" si="89"/>
        <v/>
      </c>
      <c r="AF310" s="18"/>
      <c r="AG310" s="18"/>
      <c r="AH310" s="18"/>
      <c r="AI310" s="156" t="str">
        <f t="shared" si="85"/>
        <v/>
      </c>
      <c r="AJ310" s="127"/>
      <c r="AK310" s="128" t="str">
        <f t="shared" si="86"/>
        <v/>
      </c>
      <c r="AL310" s="128"/>
    </row>
    <row r="311" spans="3:38" x14ac:dyDescent="0.2">
      <c r="C311" s="150">
        <v>303</v>
      </c>
      <c r="D311" s="151"/>
      <c r="E311" s="21"/>
      <c r="F311" s="24"/>
      <c r="G311" s="3"/>
      <c r="H311" s="3"/>
      <c r="I311" s="26"/>
      <c r="J311" s="26"/>
      <c r="K311" s="33"/>
      <c r="L311" s="34"/>
      <c r="M311" s="34" t="str">
        <f t="shared" si="77"/>
        <v/>
      </c>
      <c r="N311" s="34" t="str">
        <f t="shared" si="75"/>
        <v/>
      </c>
      <c r="O311" s="34"/>
      <c r="P311" s="34" t="str">
        <f t="shared" si="76"/>
        <v/>
      </c>
      <c r="Q311" s="34" t="str">
        <f t="shared" si="78"/>
        <v/>
      </c>
      <c r="R311" s="34" t="str">
        <f t="shared" si="79"/>
        <v/>
      </c>
      <c r="S311" s="19" t="str">
        <f t="shared" si="80"/>
        <v/>
      </c>
      <c r="T311" s="19"/>
      <c r="U311" s="19" t="str">
        <f t="shared" si="87"/>
        <v/>
      </c>
      <c r="V311" s="19" t="str">
        <f t="shared" si="81"/>
        <v/>
      </c>
      <c r="W311" s="19" t="str">
        <f t="shared" si="82"/>
        <v/>
      </c>
      <c r="X311" s="19" t="str">
        <f t="shared" si="83"/>
        <v/>
      </c>
      <c r="Y311" s="19" t="str">
        <f t="shared" si="88"/>
        <v/>
      </c>
      <c r="Z311" s="27" t="str">
        <f t="shared" si="84"/>
        <v/>
      </c>
      <c r="AA311" s="32"/>
      <c r="AB311" s="36"/>
      <c r="AC311" s="35" t="str">
        <f t="shared" si="74"/>
        <v/>
      </c>
      <c r="AD311" s="35" t="str">
        <f>IF(AA311="","",SUMIFS(商品管理表!$N$8:$N$10000,商品管理表!$C$8:$C$10000,仕入れ管理表!$D311,商品管理表!$Y$8:$Y$10000,"済"))</f>
        <v/>
      </c>
      <c r="AE311" s="35" t="str">
        <f t="shared" si="89"/>
        <v/>
      </c>
      <c r="AF311" s="18"/>
      <c r="AG311" s="18"/>
      <c r="AH311" s="18"/>
      <c r="AI311" s="156" t="str">
        <f t="shared" si="85"/>
        <v/>
      </c>
      <c r="AJ311" s="127"/>
      <c r="AK311" s="128" t="str">
        <f t="shared" si="86"/>
        <v/>
      </c>
      <c r="AL311" s="128"/>
    </row>
    <row r="312" spans="3:38" x14ac:dyDescent="0.2">
      <c r="C312" s="150">
        <v>304</v>
      </c>
      <c r="D312" s="151"/>
      <c r="E312" s="21"/>
      <c r="F312" s="24"/>
      <c r="G312" s="3"/>
      <c r="H312" s="3"/>
      <c r="I312" s="26"/>
      <c r="J312" s="26"/>
      <c r="K312" s="33"/>
      <c r="L312" s="34"/>
      <c r="M312" s="34" t="str">
        <f t="shared" si="77"/>
        <v/>
      </c>
      <c r="N312" s="34" t="str">
        <f t="shared" si="75"/>
        <v/>
      </c>
      <c r="O312" s="34"/>
      <c r="P312" s="34" t="str">
        <f t="shared" si="76"/>
        <v/>
      </c>
      <c r="Q312" s="34" t="str">
        <f t="shared" si="78"/>
        <v/>
      </c>
      <c r="R312" s="34" t="str">
        <f t="shared" si="79"/>
        <v/>
      </c>
      <c r="S312" s="19" t="str">
        <f t="shared" si="80"/>
        <v/>
      </c>
      <c r="T312" s="19"/>
      <c r="U312" s="19" t="str">
        <f t="shared" si="87"/>
        <v/>
      </c>
      <c r="V312" s="19" t="str">
        <f t="shared" si="81"/>
        <v/>
      </c>
      <c r="W312" s="19" t="str">
        <f t="shared" si="82"/>
        <v/>
      </c>
      <c r="X312" s="19" t="str">
        <f t="shared" si="83"/>
        <v/>
      </c>
      <c r="Y312" s="19" t="str">
        <f t="shared" si="88"/>
        <v/>
      </c>
      <c r="Z312" s="27" t="str">
        <f t="shared" si="84"/>
        <v/>
      </c>
      <c r="AA312" s="32"/>
      <c r="AB312" s="36"/>
      <c r="AC312" s="35" t="str">
        <f t="shared" si="74"/>
        <v/>
      </c>
      <c r="AD312" s="35" t="str">
        <f>IF(AA312="","",SUMIFS(商品管理表!$N$8:$N$10000,商品管理表!$C$8:$C$10000,仕入れ管理表!$D312,商品管理表!$Y$8:$Y$10000,"済"))</f>
        <v/>
      </c>
      <c r="AE312" s="35" t="str">
        <f t="shared" si="89"/>
        <v/>
      </c>
      <c r="AF312" s="18"/>
      <c r="AG312" s="18"/>
      <c r="AH312" s="18"/>
      <c r="AI312" s="156" t="str">
        <f t="shared" si="85"/>
        <v/>
      </c>
      <c r="AJ312" s="127"/>
      <c r="AK312" s="128" t="str">
        <f t="shared" si="86"/>
        <v/>
      </c>
      <c r="AL312" s="128"/>
    </row>
    <row r="313" spans="3:38" x14ac:dyDescent="0.2">
      <c r="C313" s="150">
        <v>305</v>
      </c>
      <c r="D313" s="151"/>
      <c r="E313" s="21"/>
      <c r="F313" s="24"/>
      <c r="G313" s="3"/>
      <c r="H313" s="3"/>
      <c r="I313" s="26"/>
      <c r="J313" s="26"/>
      <c r="K313" s="33"/>
      <c r="L313" s="34"/>
      <c r="M313" s="34" t="str">
        <f t="shared" si="77"/>
        <v/>
      </c>
      <c r="N313" s="34" t="str">
        <f t="shared" si="75"/>
        <v/>
      </c>
      <c r="O313" s="34"/>
      <c r="P313" s="34" t="str">
        <f t="shared" si="76"/>
        <v/>
      </c>
      <c r="Q313" s="34" t="str">
        <f t="shared" si="78"/>
        <v/>
      </c>
      <c r="R313" s="34" t="str">
        <f t="shared" si="79"/>
        <v/>
      </c>
      <c r="S313" s="19" t="str">
        <f t="shared" si="80"/>
        <v/>
      </c>
      <c r="T313" s="19"/>
      <c r="U313" s="19" t="str">
        <f t="shared" si="87"/>
        <v/>
      </c>
      <c r="V313" s="19" t="str">
        <f t="shared" si="81"/>
        <v/>
      </c>
      <c r="W313" s="19" t="str">
        <f t="shared" si="82"/>
        <v/>
      </c>
      <c r="X313" s="19" t="str">
        <f t="shared" si="83"/>
        <v/>
      </c>
      <c r="Y313" s="19" t="str">
        <f t="shared" si="88"/>
        <v/>
      </c>
      <c r="Z313" s="27" t="str">
        <f t="shared" si="84"/>
        <v/>
      </c>
      <c r="AA313" s="32"/>
      <c r="AB313" s="36"/>
      <c r="AC313" s="35" t="str">
        <f t="shared" si="74"/>
        <v/>
      </c>
      <c r="AD313" s="35" t="str">
        <f>IF(AA313="","",SUMIFS(商品管理表!$N$8:$N$10000,商品管理表!$C$8:$C$10000,仕入れ管理表!$D313,商品管理表!$Y$8:$Y$10000,"済"))</f>
        <v/>
      </c>
      <c r="AE313" s="35" t="str">
        <f t="shared" si="89"/>
        <v/>
      </c>
      <c r="AF313" s="18"/>
      <c r="AG313" s="18"/>
      <c r="AH313" s="18"/>
      <c r="AI313" s="156" t="str">
        <f t="shared" si="85"/>
        <v/>
      </c>
      <c r="AJ313" s="127"/>
      <c r="AK313" s="128" t="str">
        <f t="shared" si="86"/>
        <v/>
      </c>
      <c r="AL313" s="128"/>
    </row>
    <row r="314" spans="3:38" x14ac:dyDescent="0.2">
      <c r="C314" s="150">
        <v>306</v>
      </c>
      <c r="D314" s="151"/>
      <c r="E314" s="21"/>
      <c r="F314" s="24"/>
      <c r="G314" s="3"/>
      <c r="H314" s="3"/>
      <c r="I314" s="26"/>
      <c r="J314" s="26"/>
      <c r="K314" s="33"/>
      <c r="L314" s="34"/>
      <c r="M314" s="34" t="str">
        <f t="shared" si="77"/>
        <v/>
      </c>
      <c r="N314" s="34" t="str">
        <f t="shared" si="75"/>
        <v/>
      </c>
      <c r="O314" s="34"/>
      <c r="P314" s="34" t="str">
        <f t="shared" si="76"/>
        <v/>
      </c>
      <c r="Q314" s="34" t="str">
        <f t="shared" si="78"/>
        <v/>
      </c>
      <c r="R314" s="34" t="str">
        <f t="shared" si="79"/>
        <v/>
      </c>
      <c r="S314" s="19" t="str">
        <f t="shared" si="80"/>
        <v/>
      </c>
      <c r="T314" s="19"/>
      <c r="U314" s="19" t="str">
        <f t="shared" si="87"/>
        <v/>
      </c>
      <c r="V314" s="19" t="str">
        <f t="shared" si="81"/>
        <v/>
      </c>
      <c r="W314" s="19" t="str">
        <f t="shared" si="82"/>
        <v/>
      </c>
      <c r="X314" s="19" t="str">
        <f t="shared" si="83"/>
        <v/>
      </c>
      <c r="Y314" s="19" t="str">
        <f t="shared" si="88"/>
        <v/>
      </c>
      <c r="Z314" s="27" t="str">
        <f t="shared" si="84"/>
        <v/>
      </c>
      <c r="AA314" s="32"/>
      <c r="AB314" s="36"/>
      <c r="AC314" s="35" t="str">
        <f t="shared" si="74"/>
        <v/>
      </c>
      <c r="AD314" s="35" t="str">
        <f>IF(AA314="","",SUMIFS(商品管理表!$N$8:$N$10000,商品管理表!$C$8:$C$10000,仕入れ管理表!$D314,商品管理表!$Y$8:$Y$10000,"済"))</f>
        <v/>
      </c>
      <c r="AE314" s="35" t="str">
        <f t="shared" si="89"/>
        <v/>
      </c>
      <c r="AF314" s="18"/>
      <c r="AG314" s="18"/>
      <c r="AH314" s="18"/>
      <c r="AI314" s="156" t="str">
        <f t="shared" si="85"/>
        <v/>
      </c>
      <c r="AJ314" s="127"/>
      <c r="AK314" s="128" t="str">
        <f t="shared" si="86"/>
        <v/>
      </c>
      <c r="AL314" s="128"/>
    </row>
    <row r="315" spans="3:38" x14ac:dyDescent="0.2">
      <c r="C315" s="150">
        <v>307</v>
      </c>
      <c r="D315" s="151"/>
      <c r="E315" s="21"/>
      <c r="F315" s="24"/>
      <c r="G315" s="3"/>
      <c r="H315" s="3"/>
      <c r="I315" s="26"/>
      <c r="J315" s="26"/>
      <c r="K315" s="33"/>
      <c r="L315" s="34"/>
      <c r="M315" s="34" t="str">
        <f t="shared" si="77"/>
        <v/>
      </c>
      <c r="N315" s="34" t="str">
        <f t="shared" si="75"/>
        <v/>
      </c>
      <c r="O315" s="34"/>
      <c r="P315" s="34" t="str">
        <f t="shared" si="76"/>
        <v/>
      </c>
      <c r="Q315" s="34" t="str">
        <f t="shared" si="78"/>
        <v/>
      </c>
      <c r="R315" s="34" t="str">
        <f t="shared" si="79"/>
        <v/>
      </c>
      <c r="S315" s="19" t="str">
        <f t="shared" si="80"/>
        <v/>
      </c>
      <c r="T315" s="19"/>
      <c r="U315" s="19" t="str">
        <f t="shared" si="87"/>
        <v/>
      </c>
      <c r="V315" s="19" t="str">
        <f t="shared" si="81"/>
        <v/>
      </c>
      <c r="W315" s="19" t="str">
        <f t="shared" si="82"/>
        <v/>
      </c>
      <c r="X315" s="19" t="str">
        <f t="shared" si="83"/>
        <v/>
      </c>
      <c r="Y315" s="19" t="str">
        <f t="shared" si="88"/>
        <v/>
      </c>
      <c r="Z315" s="27" t="str">
        <f t="shared" si="84"/>
        <v/>
      </c>
      <c r="AA315" s="32"/>
      <c r="AB315" s="36"/>
      <c r="AC315" s="35" t="str">
        <f t="shared" si="74"/>
        <v/>
      </c>
      <c r="AD315" s="35" t="str">
        <f>IF(AA315="","",SUMIFS(商品管理表!$N$8:$N$10000,商品管理表!$C$8:$C$10000,仕入れ管理表!$D315,商品管理表!$Y$8:$Y$10000,"済"))</f>
        <v/>
      </c>
      <c r="AE315" s="35" t="str">
        <f t="shared" si="89"/>
        <v/>
      </c>
      <c r="AF315" s="18"/>
      <c r="AG315" s="18"/>
      <c r="AH315" s="18"/>
      <c r="AI315" s="156" t="str">
        <f t="shared" si="85"/>
        <v/>
      </c>
      <c r="AJ315" s="127"/>
      <c r="AK315" s="128" t="str">
        <f t="shared" si="86"/>
        <v/>
      </c>
      <c r="AL315" s="128"/>
    </row>
    <row r="316" spans="3:38" x14ac:dyDescent="0.2">
      <c r="C316" s="150">
        <v>308</v>
      </c>
      <c r="D316" s="151"/>
      <c r="E316" s="21"/>
      <c r="F316" s="24"/>
      <c r="G316" s="3"/>
      <c r="H316" s="3"/>
      <c r="I316" s="26"/>
      <c r="J316" s="26"/>
      <c r="K316" s="33"/>
      <c r="L316" s="34"/>
      <c r="M316" s="34" t="str">
        <f t="shared" si="77"/>
        <v/>
      </c>
      <c r="N316" s="34" t="str">
        <f t="shared" si="75"/>
        <v/>
      </c>
      <c r="O316" s="34"/>
      <c r="P316" s="34" t="str">
        <f t="shared" si="76"/>
        <v/>
      </c>
      <c r="Q316" s="34" t="str">
        <f t="shared" si="78"/>
        <v/>
      </c>
      <c r="R316" s="34" t="str">
        <f t="shared" si="79"/>
        <v/>
      </c>
      <c r="S316" s="19" t="str">
        <f t="shared" si="80"/>
        <v/>
      </c>
      <c r="T316" s="19"/>
      <c r="U316" s="19" t="str">
        <f t="shared" si="87"/>
        <v/>
      </c>
      <c r="V316" s="19" t="str">
        <f t="shared" si="81"/>
        <v/>
      </c>
      <c r="W316" s="19" t="str">
        <f t="shared" si="82"/>
        <v/>
      </c>
      <c r="X316" s="19" t="str">
        <f t="shared" si="83"/>
        <v/>
      </c>
      <c r="Y316" s="19" t="str">
        <f t="shared" si="88"/>
        <v/>
      </c>
      <c r="Z316" s="27" t="str">
        <f t="shared" si="84"/>
        <v/>
      </c>
      <c r="AA316" s="32"/>
      <c r="AB316" s="36"/>
      <c r="AC316" s="35" t="str">
        <f t="shared" si="74"/>
        <v/>
      </c>
      <c r="AD316" s="35" t="str">
        <f>IF(AA316="","",SUMIFS(商品管理表!$N$8:$N$10000,商品管理表!$C$8:$C$10000,仕入れ管理表!$D316,商品管理表!$Y$8:$Y$10000,"済"))</f>
        <v/>
      </c>
      <c r="AE316" s="35" t="str">
        <f t="shared" si="89"/>
        <v/>
      </c>
      <c r="AF316" s="18"/>
      <c r="AG316" s="18"/>
      <c r="AH316" s="18"/>
      <c r="AI316" s="156" t="str">
        <f t="shared" si="85"/>
        <v/>
      </c>
      <c r="AJ316" s="127"/>
      <c r="AK316" s="128" t="str">
        <f t="shared" si="86"/>
        <v/>
      </c>
      <c r="AL316" s="128"/>
    </row>
    <row r="317" spans="3:38" x14ac:dyDescent="0.2">
      <c r="C317" s="150">
        <v>309</v>
      </c>
      <c r="D317" s="151"/>
      <c r="E317" s="21"/>
      <c r="F317" s="24"/>
      <c r="G317" s="3"/>
      <c r="H317" s="3"/>
      <c r="I317" s="26"/>
      <c r="J317" s="26"/>
      <c r="K317" s="33"/>
      <c r="L317" s="34"/>
      <c r="M317" s="34" t="str">
        <f t="shared" si="77"/>
        <v/>
      </c>
      <c r="N317" s="34" t="str">
        <f t="shared" si="75"/>
        <v/>
      </c>
      <c r="O317" s="34"/>
      <c r="P317" s="34" t="str">
        <f t="shared" si="76"/>
        <v/>
      </c>
      <c r="Q317" s="34" t="str">
        <f t="shared" si="78"/>
        <v/>
      </c>
      <c r="R317" s="34" t="str">
        <f t="shared" si="79"/>
        <v/>
      </c>
      <c r="S317" s="19" t="str">
        <f t="shared" si="80"/>
        <v/>
      </c>
      <c r="T317" s="19"/>
      <c r="U317" s="19" t="str">
        <f t="shared" si="87"/>
        <v/>
      </c>
      <c r="V317" s="19" t="str">
        <f t="shared" si="81"/>
        <v/>
      </c>
      <c r="W317" s="19" t="str">
        <f t="shared" si="82"/>
        <v/>
      </c>
      <c r="X317" s="19" t="str">
        <f t="shared" si="83"/>
        <v/>
      </c>
      <c r="Y317" s="19" t="str">
        <f t="shared" si="88"/>
        <v/>
      </c>
      <c r="Z317" s="27" t="str">
        <f t="shared" si="84"/>
        <v/>
      </c>
      <c r="AA317" s="32"/>
      <c r="AB317" s="36"/>
      <c r="AC317" s="35" t="str">
        <f t="shared" si="74"/>
        <v/>
      </c>
      <c r="AD317" s="35" t="str">
        <f>IF(AA317="","",SUMIFS(商品管理表!$N$8:$N$10000,商品管理表!$C$8:$C$10000,仕入れ管理表!$D317,商品管理表!$Y$8:$Y$10000,"済"))</f>
        <v/>
      </c>
      <c r="AE317" s="35" t="str">
        <f t="shared" si="89"/>
        <v/>
      </c>
      <c r="AF317" s="18"/>
      <c r="AG317" s="18"/>
      <c r="AH317" s="18"/>
      <c r="AI317" s="156" t="str">
        <f t="shared" si="85"/>
        <v/>
      </c>
      <c r="AJ317" s="127"/>
      <c r="AK317" s="128" t="str">
        <f t="shared" si="86"/>
        <v/>
      </c>
      <c r="AL317" s="128"/>
    </row>
    <row r="318" spans="3:38" x14ac:dyDescent="0.2">
      <c r="C318" s="150">
        <v>310</v>
      </c>
      <c r="D318" s="151"/>
      <c r="E318" s="21"/>
      <c r="F318" s="24"/>
      <c r="G318" s="3"/>
      <c r="H318" s="3"/>
      <c r="I318" s="26"/>
      <c r="J318" s="26"/>
      <c r="K318" s="33"/>
      <c r="L318" s="34"/>
      <c r="M318" s="34" t="str">
        <f t="shared" si="77"/>
        <v/>
      </c>
      <c r="N318" s="34" t="str">
        <f t="shared" si="75"/>
        <v/>
      </c>
      <c r="O318" s="34"/>
      <c r="P318" s="34" t="str">
        <f t="shared" si="76"/>
        <v/>
      </c>
      <c r="Q318" s="34" t="str">
        <f t="shared" si="78"/>
        <v/>
      </c>
      <c r="R318" s="34" t="str">
        <f t="shared" si="79"/>
        <v/>
      </c>
      <c r="S318" s="19" t="str">
        <f t="shared" si="80"/>
        <v/>
      </c>
      <c r="T318" s="19"/>
      <c r="U318" s="19" t="str">
        <f t="shared" si="87"/>
        <v/>
      </c>
      <c r="V318" s="19" t="str">
        <f t="shared" si="81"/>
        <v/>
      </c>
      <c r="W318" s="19" t="str">
        <f t="shared" si="82"/>
        <v/>
      </c>
      <c r="X318" s="19" t="str">
        <f t="shared" si="83"/>
        <v/>
      </c>
      <c r="Y318" s="19" t="str">
        <f t="shared" si="88"/>
        <v/>
      </c>
      <c r="Z318" s="27" t="str">
        <f t="shared" si="84"/>
        <v/>
      </c>
      <c r="AA318" s="32"/>
      <c r="AB318" s="36"/>
      <c r="AC318" s="35" t="str">
        <f t="shared" si="74"/>
        <v/>
      </c>
      <c r="AD318" s="35" t="str">
        <f>IF(AA318="","",SUMIFS(商品管理表!$N$8:$N$10000,商品管理表!$C$8:$C$10000,仕入れ管理表!$D318,商品管理表!$Y$8:$Y$10000,"済"))</f>
        <v/>
      </c>
      <c r="AE318" s="35" t="str">
        <f t="shared" si="89"/>
        <v/>
      </c>
      <c r="AF318" s="18"/>
      <c r="AG318" s="18"/>
      <c r="AH318" s="18"/>
      <c r="AI318" s="156" t="str">
        <f t="shared" si="85"/>
        <v/>
      </c>
      <c r="AJ318" s="127"/>
      <c r="AK318" s="128" t="str">
        <f t="shared" si="86"/>
        <v/>
      </c>
      <c r="AL318" s="128"/>
    </row>
    <row r="319" spans="3:38" x14ac:dyDescent="0.2">
      <c r="C319" s="150">
        <v>311</v>
      </c>
      <c r="D319" s="151"/>
      <c r="E319" s="21"/>
      <c r="F319" s="24"/>
      <c r="G319" s="3"/>
      <c r="H319" s="3"/>
      <c r="I319" s="26"/>
      <c r="J319" s="26"/>
      <c r="K319" s="33"/>
      <c r="L319" s="34"/>
      <c r="M319" s="34" t="str">
        <f t="shared" si="77"/>
        <v/>
      </c>
      <c r="N319" s="34" t="str">
        <f t="shared" si="75"/>
        <v/>
      </c>
      <c r="O319" s="34"/>
      <c r="P319" s="34" t="str">
        <f t="shared" si="76"/>
        <v/>
      </c>
      <c r="Q319" s="34" t="str">
        <f t="shared" si="78"/>
        <v/>
      </c>
      <c r="R319" s="34" t="str">
        <f t="shared" si="79"/>
        <v/>
      </c>
      <c r="S319" s="19" t="str">
        <f t="shared" si="80"/>
        <v/>
      </c>
      <c r="T319" s="19"/>
      <c r="U319" s="19" t="str">
        <f t="shared" si="87"/>
        <v/>
      </c>
      <c r="V319" s="19" t="str">
        <f t="shared" si="81"/>
        <v/>
      </c>
      <c r="W319" s="19" t="str">
        <f t="shared" si="82"/>
        <v/>
      </c>
      <c r="X319" s="19" t="str">
        <f t="shared" si="83"/>
        <v/>
      </c>
      <c r="Y319" s="19" t="str">
        <f t="shared" si="88"/>
        <v/>
      </c>
      <c r="Z319" s="27" t="str">
        <f t="shared" si="84"/>
        <v/>
      </c>
      <c r="AA319" s="32"/>
      <c r="AB319" s="36"/>
      <c r="AC319" s="35" t="str">
        <f t="shared" si="74"/>
        <v/>
      </c>
      <c r="AD319" s="35" t="str">
        <f>IF(AA319="","",SUMIFS(商品管理表!$N$8:$N$10000,商品管理表!$C$8:$C$10000,仕入れ管理表!$D319,商品管理表!$Y$8:$Y$10000,"済"))</f>
        <v/>
      </c>
      <c r="AE319" s="35" t="str">
        <f t="shared" si="89"/>
        <v/>
      </c>
      <c r="AF319" s="18"/>
      <c r="AG319" s="18"/>
      <c r="AH319" s="18"/>
      <c r="AI319" s="156" t="str">
        <f t="shared" si="85"/>
        <v/>
      </c>
      <c r="AJ319" s="127"/>
      <c r="AK319" s="128" t="str">
        <f t="shared" si="86"/>
        <v/>
      </c>
      <c r="AL319" s="128"/>
    </row>
    <row r="320" spans="3:38" x14ac:dyDescent="0.2">
      <c r="C320" s="150">
        <v>312</v>
      </c>
      <c r="D320" s="151"/>
      <c r="E320" s="21"/>
      <c r="F320" s="24"/>
      <c r="G320" s="3"/>
      <c r="H320" s="3"/>
      <c r="I320" s="26"/>
      <c r="J320" s="26"/>
      <c r="K320" s="33"/>
      <c r="L320" s="34"/>
      <c r="M320" s="34" t="str">
        <f t="shared" si="77"/>
        <v/>
      </c>
      <c r="N320" s="34" t="str">
        <f t="shared" si="75"/>
        <v/>
      </c>
      <c r="O320" s="34"/>
      <c r="P320" s="34" t="str">
        <f t="shared" si="76"/>
        <v/>
      </c>
      <c r="Q320" s="34" t="str">
        <f t="shared" si="78"/>
        <v/>
      </c>
      <c r="R320" s="34" t="str">
        <f t="shared" si="79"/>
        <v/>
      </c>
      <c r="S320" s="19" t="str">
        <f t="shared" si="80"/>
        <v/>
      </c>
      <c r="T320" s="19"/>
      <c r="U320" s="19" t="str">
        <f t="shared" si="87"/>
        <v/>
      </c>
      <c r="V320" s="19" t="str">
        <f t="shared" si="81"/>
        <v/>
      </c>
      <c r="W320" s="19" t="str">
        <f t="shared" si="82"/>
        <v/>
      </c>
      <c r="X320" s="19" t="str">
        <f t="shared" si="83"/>
        <v/>
      </c>
      <c r="Y320" s="19" t="str">
        <f t="shared" si="88"/>
        <v/>
      </c>
      <c r="Z320" s="27" t="str">
        <f t="shared" si="84"/>
        <v/>
      </c>
      <c r="AA320" s="32"/>
      <c r="AB320" s="36"/>
      <c r="AC320" s="35" t="str">
        <f t="shared" si="74"/>
        <v/>
      </c>
      <c r="AD320" s="35" t="str">
        <f>IF(AA320="","",SUMIFS(商品管理表!$N$8:$N$10000,商品管理表!$C$8:$C$10000,仕入れ管理表!$D320,商品管理表!$Y$8:$Y$10000,"済"))</f>
        <v/>
      </c>
      <c r="AE320" s="35" t="str">
        <f t="shared" si="89"/>
        <v/>
      </c>
      <c r="AF320" s="18"/>
      <c r="AG320" s="18"/>
      <c r="AH320" s="18"/>
      <c r="AI320" s="156" t="str">
        <f t="shared" si="85"/>
        <v/>
      </c>
      <c r="AJ320" s="127"/>
      <c r="AK320" s="128" t="str">
        <f t="shared" si="86"/>
        <v/>
      </c>
      <c r="AL320" s="128"/>
    </row>
    <row r="321" spans="3:38" x14ac:dyDescent="0.2">
      <c r="C321" s="150">
        <v>313</v>
      </c>
      <c r="D321" s="151"/>
      <c r="E321" s="21"/>
      <c r="F321" s="24"/>
      <c r="G321" s="3"/>
      <c r="H321" s="3"/>
      <c r="I321" s="26"/>
      <c r="J321" s="26"/>
      <c r="K321" s="33"/>
      <c r="L321" s="34"/>
      <c r="M321" s="34" t="str">
        <f t="shared" si="77"/>
        <v/>
      </c>
      <c r="N321" s="34" t="str">
        <f t="shared" si="75"/>
        <v/>
      </c>
      <c r="O321" s="34"/>
      <c r="P321" s="34" t="str">
        <f t="shared" si="76"/>
        <v/>
      </c>
      <c r="Q321" s="34" t="str">
        <f t="shared" si="78"/>
        <v/>
      </c>
      <c r="R321" s="34" t="str">
        <f t="shared" si="79"/>
        <v/>
      </c>
      <c r="S321" s="19" t="str">
        <f t="shared" si="80"/>
        <v/>
      </c>
      <c r="T321" s="19"/>
      <c r="U321" s="19" t="str">
        <f t="shared" si="87"/>
        <v/>
      </c>
      <c r="V321" s="19" t="str">
        <f t="shared" si="81"/>
        <v/>
      </c>
      <c r="W321" s="19" t="str">
        <f t="shared" si="82"/>
        <v/>
      </c>
      <c r="X321" s="19" t="str">
        <f t="shared" si="83"/>
        <v/>
      </c>
      <c r="Y321" s="19" t="str">
        <f t="shared" si="88"/>
        <v/>
      </c>
      <c r="Z321" s="27" t="str">
        <f t="shared" si="84"/>
        <v/>
      </c>
      <c r="AA321" s="32"/>
      <c r="AB321" s="36"/>
      <c r="AC321" s="35" t="str">
        <f t="shared" si="74"/>
        <v/>
      </c>
      <c r="AD321" s="35" t="str">
        <f>IF(AA321="","",SUMIFS(商品管理表!$N$8:$N$10000,商品管理表!$C$8:$C$10000,仕入れ管理表!$D321,商品管理表!$Y$8:$Y$10000,"済"))</f>
        <v/>
      </c>
      <c r="AE321" s="35" t="str">
        <f t="shared" si="89"/>
        <v/>
      </c>
      <c r="AF321" s="18"/>
      <c r="AG321" s="18"/>
      <c r="AH321" s="18"/>
      <c r="AI321" s="156" t="str">
        <f t="shared" si="85"/>
        <v/>
      </c>
      <c r="AJ321" s="127"/>
      <c r="AK321" s="128" t="str">
        <f t="shared" si="86"/>
        <v/>
      </c>
      <c r="AL321" s="128"/>
    </row>
    <row r="322" spans="3:38" x14ac:dyDescent="0.2">
      <c r="C322" s="150">
        <v>314</v>
      </c>
      <c r="D322" s="151"/>
      <c r="E322" s="21"/>
      <c r="F322" s="24"/>
      <c r="G322" s="3"/>
      <c r="H322" s="3"/>
      <c r="I322" s="26"/>
      <c r="J322" s="26"/>
      <c r="K322" s="33"/>
      <c r="L322" s="34"/>
      <c r="M322" s="34" t="str">
        <f t="shared" si="77"/>
        <v/>
      </c>
      <c r="N322" s="34" t="str">
        <f t="shared" si="75"/>
        <v/>
      </c>
      <c r="O322" s="34"/>
      <c r="P322" s="34" t="str">
        <f t="shared" si="76"/>
        <v/>
      </c>
      <c r="Q322" s="34" t="str">
        <f t="shared" si="78"/>
        <v/>
      </c>
      <c r="R322" s="34" t="str">
        <f t="shared" si="79"/>
        <v/>
      </c>
      <c r="S322" s="19" t="str">
        <f t="shared" si="80"/>
        <v/>
      </c>
      <c r="T322" s="19"/>
      <c r="U322" s="19" t="str">
        <f t="shared" si="87"/>
        <v/>
      </c>
      <c r="V322" s="19" t="str">
        <f t="shared" si="81"/>
        <v/>
      </c>
      <c r="W322" s="19" t="str">
        <f t="shared" si="82"/>
        <v/>
      </c>
      <c r="X322" s="19" t="str">
        <f t="shared" si="83"/>
        <v/>
      </c>
      <c r="Y322" s="19" t="str">
        <f t="shared" si="88"/>
        <v/>
      </c>
      <c r="Z322" s="27" t="str">
        <f t="shared" si="84"/>
        <v/>
      </c>
      <c r="AA322" s="32"/>
      <c r="AB322" s="36"/>
      <c r="AC322" s="35" t="str">
        <f t="shared" si="74"/>
        <v/>
      </c>
      <c r="AD322" s="35" t="str">
        <f>IF(AA322="","",SUMIFS(商品管理表!$N$8:$N$10000,商品管理表!$C$8:$C$10000,仕入れ管理表!$D322,商品管理表!$Y$8:$Y$10000,"済"))</f>
        <v/>
      </c>
      <c r="AE322" s="35" t="str">
        <f t="shared" si="89"/>
        <v/>
      </c>
      <c r="AF322" s="18"/>
      <c r="AG322" s="18"/>
      <c r="AH322" s="18"/>
      <c r="AI322" s="156" t="str">
        <f t="shared" si="85"/>
        <v/>
      </c>
      <c r="AJ322" s="127"/>
      <c r="AK322" s="128" t="str">
        <f t="shared" si="86"/>
        <v/>
      </c>
      <c r="AL322" s="128"/>
    </row>
    <row r="323" spans="3:38" x14ac:dyDescent="0.2">
      <c r="C323" s="150">
        <v>315</v>
      </c>
      <c r="D323" s="151"/>
      <c r="E323" s="21"/>
      <c r="F323" s="24"/>
      <c r="G323" s="3"/>
      <c r="H323" s="3"/>
      <c r="I323" s="26"/>
      <c r="J323" s="26"/>
      <c r="K323" s="33"/>
      <c r="L323" s="34"/>
      <c r="M323" s="34" t="str">
        <f t="shared" si="77"/>
        <v/>
      </c>
      <c r="N323" s="34" t="str">
        <f t="shared" si="75"/>
        <v/>
      </c>
      <c r="O323" s="34"/>
      <c r="P323" s="34" t="str">
        <f t="shared" si="76"/>
        <v/>
      </c>
      <c r="Q323" s="34" t="str">
        <f t="shared" si="78"/>
        <v/>
      </c>
      <c r="R323" s="34" t="str">
        <f t="shared" si="79"/>
        <v/>
      </c>
      <c r="S323" s="19" t="str">
        <f t="shared" si="80"/>
        <v/>
      </c>
      <c r="T323" s="19"/>
      <c r="U323" s="19" t="str">
        <f t="shared" si="87"/>
        <v/>
      </c>
      <c r="V323" s="19" t="str">
        <f t="shared" si="81"/>
        <v/>
      </c>
      <c r="W323" s="19" t="str">
        <f t="shared" si="82"/>
        <v/>
      </c>
      <c r="X323" s="19" t="str">
        <f t="shared" si="83"/>
        <v/>
      </c>
      <c r="Y323" s="19" t="str">
        <f t="shared" si="88"/>
        <v/>
      </c>
      <c r="Z323" s="27" t="str">
        <f t="shared" si="84"/>
        <v/>
      </c>
      <c r="AA323" s="32"/>
      <c r="AB323" s="36"/>
      <c r="AC323" s="35" t="str">
        <f t="shared" si="74"/>
        <v/>
      </c>
      <c r="AD323" s="35" t="str">
        <f>IF(AA323="","",SUMIFS(商品管理表!$N$8:$N$10000,商品管理表!$C$8:$C$10000,仕入れ管理表!$D323,商品管理表!$Y$8:$Y$10000,"済"))</f>
        <v/>
      </c>
      <c r="AE323" s="35" t="str">
        <f t="shared" si="89"/>
        <v/>
      </c>
      <c r="AF323" s="18"/>
      <c r="AG323" s="18"/>
      <c r="AH323" s="18"/>
      <c r="AI323" s="156" t="str">
        <f t="shared" si="85"/>
        <v/>
      </c>
      <c r="AJ323" s="127"/>
      <c r="AK323" s="128" t="str">
        <f t="shared" si="86"/>
        <v/>
      </c>
      <c r="AL323" s="128"/>
    </row>
    <row r="324" spans="3:38" x14ac:dyDescent="0.2">
      <c r="C324" s="150">
        <v>316</v>
      </c>
      <c r="D324" s="151"/>
      <c r="E324" s="21"/>
      <c r="F324" s="24"/>
      <c r="G324" s="3"/>
      <c r="H324" s="3"/>
      <c r="I324" s="26"/>
      <c r="J324" s="26"/>
      <c r="K324" s="33"/>
      <c r="L324" s="34"/>
      <c r="M324" s="34" t="str">
        <f t="shared" si="77"/>
        <v/>
      </c>
      <c r="N324" s="34" t="str">
        <f t="shared" si="75"/>
        <v/>
      </c>
      <c r="O324" s="34"/>
      <c r="P324" s="34" t="str">
        <f t="shared" si="76"/>
        <v/>
      </c>
      <c r="Q324" s="34" t="str">
        <f t="shared" si="78"/>
        <v/>
      </c>
      <c r="R324" s="34" t="str">
        <f t="shared" si="79"/>
        <v/>
      </c>
      <c r="S324" s="19" t="str">
        <f t="shared" si="80"/>
        <v/>
      </c>
      <c r="T324" s="19"/>
      <c r="U324" s="19" t="str">
        <f t="shared" si="87"/>
        <v/>
      </c>
      <c r="V324" s="19" t="str">
        <f t="shared" si="81"/>
        <v/>
      </c>
      <c r="W324" s="19" t="str">
        <f t="shared" si="82"/>
        <v/>
      </c>
      <c r="X324" s="19" t="str">
        <f t="shared" si="83"/>
        <v/>
      </c>
      <c r="Y324" s="19" t="str">
        <f t="shared" si="88"/>
        <v/>
      </c>
      <c r="Z324" s="27" t="str">
        <f t="shared" si="84"/>
        <v/>
      </c>
      <c r="AA324" s="32"/>
      <c r="AB324" s="36"/>
      <c r="AC324" s="35" t="str">
        <f t="shared" si="74"/>
        <v/>
      </c>
      <c r="AD324" s="35" t="str">
        <f>IF(AA324="","",SUMIFS(商品管理表!$N$8:$N$10000,商品管理表!$C$8:$C$10000,仕入れ管理表!$D324,商品管理表!$Y$8:$Y$10000,"済"))</f>
        <v/>
      </c>
      <c r="AE324" s="35" t="str">
        <f t="shared" si="89"/>
        <v/>
      </c>
      <c r="AF324" s="18"/>
      <c r="AG324" s="18"/>
      <c r="AH324" s="18"/>
      <c r="AI324" s="156" t="str">
        <f t="shared" si="85"/>
        <v/>
      </c>
      <c r="AJ324" s="127"/>
      <c r="AK324" s="128" t="str">
        <f t="shared" si="86"/>
        <v/>
      </c>
      <c r="AL324" s="128"/>
    </row>
    <row r="325" spans="3:38" x14ac:dyDescent="0.2">
      <c r="C325" s="150">
        <v>317</v>
      </c>
      <c r="D325" s="151"/>
      <c r="E325" s="21"/>
      <c r="F325" s="24"/>
      <c r="G325" s="3"/>
      <c r="H325" s="3"/>
      <c r="I325" s="26"/>
      <c r="J325" s="26"/>
      <c r="K325" s="33"/>
      <c r="L325" s="34"/>
      <c r="M325" s="34" t="str">
        <f t="shared" si="77"/>
        <v/>
      </c>
      <c r="N325" s="34" t="str">
        <f t="shared" si="75"/>
        <v/>
      </c>
      <c r="O325" s="34"/>
      <c r="P325" s="34" t="str">
        <f t="shared" si="76"/>
        <v/>
      </c>
      <c r="Q325" s="34" t="str">
        <f t="shared" si="78"/>
        <v/>
      </c>
      <c r="R325" s="34" t="str">
        <f t="shared" si="79"/>
        <v/>
      </c>
      <c r="S325" s="19" t="str">
        <f t="shared" si="80"/>
        <v/>
      </c>
      <c r="T325" s="19"/>
      <c r="U325" s="19" t="str">
        <f t="shared" si="87"/>
        <v/>
      </c>
      <c r="V325" s="19" t="str">
        <f t="shared" si="81"/>
        <v/>
      </c>
      <c r="W325" s="19" t="str">
        <f t="shared" si="82"/>
        <v/>
      </c>
      <c r="X325" s="19" t="str">
        <f t="shared" si="83"/>
        <v/>
      </c>
      <c r="Y325" s="19" t="str">
        <f t="shared" si="88"/>
        <v/>
      </c>
      <c r="Z325" s="27" t="str">
        <f t="shared" si="84"/>
        <v/>
      </c>
      <c r="AA325" s="32"/>
      <c r="AB325" s="36"/>
      <c r="AC325" s="35" t="str">
        <f t="shared" si="74"/>
        <v/>
      </c>
      <c r="AD325" s="35" t="str">
        <f>IF(AA325="","",SUMIFS(商品管理表!$N$8:$N$10000,商品管理表!$C$8:$C$10000,仕入れ管理表!$D325,商品管理表!$Y$8:$Y$10000,"済"))</f>
        <v/>
      </c>
      <c r="AE325" s="35" t="str">
        <f t="shared" si="89"/>
        <v/>
      </c>
      <c r="AF325" s="18"/>
      <c r="AG325" s="18"/>
      <c r="AH325" s="18"/>
      <c r="AI325" s="156" t="str">
        <f t="shared" si="85"/>
        <v/>
      </c>
      <c r="AJ325" s="127"/>
      <c r="AK325" s="128" t="str">
        <f t="shared" si="86"/>
        <v/>
      </c>
      <c r="AL325" s="128"/>
    </row>
    <row r="326" spans="3:38" x14ac:dyDescent="0.2">
      <c r="C326" s="150">
        <v>318</v>
      </c>
      <c r="D326" s="151"/>
      <c r="E326" s="21"/>
      <c r="F326" s="24"/>
      <c r="G326" s="3"/>
      <c r="H326" s="3"/>
      <c r="I326" s="26"/>
      <c r="J326" s="26"/>
      <c r="K326" s="33"/>
      <c r="L326" s="34"/>
      <c r="M326" s="34" t="str">
        <f t="shared" si="77"/>
        <v/>
      </c>
      <c r="N326" s="34" t="str">
        <f t="shared" si="75"/>
        <v/>
      </c>
      <c r="O326" s="34"/>
      <c r="P326" s="34" t="str">
        <f t="shared" si="76"/>
        <v/>
      </c>
      <c r="Q326" s="34" t="str">
        <f t="shared" si="78"/>
        <v/>
      </c>
      <c r="R326" s="34" t="str">
        <f t="shared" si="79"/>
        <v/>
      </c>
      <c r="S326" s="19" t="str">
        <f t="shared" si="80"/>
        <v/>
      </c>
      <c r="T326" s="19"/>
      <c r="U326" s="19" t="str">
        <f t="shared" si="87"/>
        <v/>
      </c>
      <c r="V326" s="19" t="str">
        <f t="shared" si="81"/>
        <v/>
      </c>
      <c r="W326" s="19" t="str">
        <f t="shared" si="82"/>
        <v/>
      </c>
      <c r="X326" s="19" t="str">
        <f t="shared" si="83"/>
        <v/>
      </c>
      <c r="Y326" s="19" t="str">
        <f t="shared" si="88"/>
        <v/>
      </c>
      <c r="Z326" s="27" t="str">
        <f t="shared" si="84"/>
        <v/>
      </c>
      <c r="AA326" s="32"/>
      <c r="AB326" s="36"/>
      <c r="AC326" s="35" t="str">
        <f t="shared" si="74"/>
        <v/>
      </c>
      <c r="AD326" s="35" t="str">
        <f>IF(AA326="","",SUMIFS(商品管理表!$N$8:$N$10000,商品管理表!$C$8:$C$10000,仕入れ管理表!$D326,商品管理表!$Y$8:$Y$10000,"済"))</f>
        <v/>
      </c>
      <c r="AE326" s="35" t="str">
        <f t="shared" si="89"/>
        <v/>
      </c>
      <c r="AF326" s="18"/>
      <c r="AG326" s="18"/>
      <c r="AH326" s="18"/>
      <c r="AI326" s="156" t="str">
        <f t="shared" si="85"/>
        <v/>
      </c>
      <c r="AJ326" s="127"/>
      <c r="AK326" s="128" t="str">
        <f t="shared" si="86"/>
        <v/>
      </c>
      <c r="AL326" s="128"/>
    </row>
    <row r="327" spans="3:38" x14ac:dyDescent="0.2">
      <c r="C327" s="150">
        <v>319</v>
      </c>
      <c r="D327" s="151"/>
      <c r="E327" s="21"/>
      <c r="F327" s="24"/>
      <c r="G327" s="3"/>
      <c r="H327" s="3"/>
      <c r="I327" s="26"/>
      <c r="J327" s="26"/>
      <c r="K327" s="33"/>
      <c r="L327" s="34"/>
      <c r="M327" s="34" t="str">
        <f t="shared" si="77"/>
        <v/>
      </c>
      <c r="N327" s="34" t="str">
        <f t="shared" si="75"/>
        <v/>
      </c>
      <c r="O327" s="34"/>
      <c r="P327" s="34" t="str">
        <f t="shared" si="76"/>
        <v/>
      </c>
      <c r="Q327" s="34" t="str">
        <f t="shared" si="78"/>
        <v/>
      </c>
      <c r="R327" s="34" t="str">
        <f t="shared" si="79"/>
        <v/>
      </c>
      <c r="S327" s="19" t="str">
        <f t="shared" si="80"/>
        <v/>
      </c>
      <c r="T327" s="19"/>
      <c r="U327" s="19" t="str">
        <f t="shared" si="87"/>
        <v/>
      </c>
      <c r="V327" s="19" t="str">
        <f t="shared" si="81"/>
        <v/>
      </c>
      <c r="W327" s="19" t="str">
        <f t="shared" si="82"/>
        <v/>
      </c>
      <c r="X327" s="19" t="str">
        <f t="shared" si="83"/>
        <v/>
      </c>
      <c r="Y327" s="19" t="str">
        <f t="shared" si="88"/>
        <v/>
      </c>
      <c r="Z327" s="27" t="str">
        <f t="shared" si="84"/>
        <v/>
      </c>
      <c r="AA327" s="32"/>
      <c r="AB327" s="36"/>
      <c r="AC327" s="35" t="str">
        <f t="shared" si="74"/>
        <v/>
      </c>
      <c r="AD327" s="35" t="str">
        <f>IF(AA327="","",SUMIFS(商品管理表!$N$8:$N$10000,商品管理表!$C$8:$C$10000,仕入れ管理表!$D327,商品管理表!$Y$8:$Y$10000,"済"))</f>
        <v/>
      </c>
      <c r="AE327" s="35" t="str">
        <f t="shared" si="89"/>
        <v/>
      </c>
      <c r="AF327" s="18"/>
      <c r="AG327" s="18"/>
      <c r="AH327" s="18"/>
      <c r="AI327" s="156" t="str">
        <f t="shared" si="85"/>
        <v/>
      </c>
      <c r="AJ327" s="127"/>
      <c r="AK327" s="128" t="str">
        <f t="shared" si="86"/>
        <v/>
      </c>
      <c r="AL327" s="128"/>
    </row>
    <row r="328" spans="3:38" x14ac:dyDescent="0.2">
      <c r="C328" s="150">
        <v>320</v>
      </c>
      <c r="D328" s="151"/>
      <c r="E328" s="21"/>
      <c r="F328" s="24"/>
      <c r="G328" s="3"/>
      <c r="H328" s="3"/>
      <c r="I328" s="26"/>
      <c r="J328" s="26"/>
      <c r="K328" s="33"/>
      <c r="L328" s="34"/>
      <c r="M328" s="34" t="str">
        <f t="shared" si="77"/>
        <v/>
      </c>
      <c r="N328" s="34" t="str">
        <f t="shared" si="75"/>
        <v/>
      </c>
      <c r="O328" s="34"/>
      <c r="P328" s="34" t="str">
        <f t="shared" si="76"/>
        <v/>
      </c>
      <c r="Q328" s="34" t="str">
        <f t="shared" si="78"/>
        <v/>
      </c>
      <c r="R328" s="34" t="str">
        <f t="shared" si="79"/>
        <v/>
      </c>
      <c r="S328" s="19" t="str">
        <f t="shared" si="80"/>
        <v/>
      </c>
      <c r="T328" s="19"/>
      <c r="U328" s="19" t="str">
        <f t="shared" si="87"/>
        <v/>
      </c>
      <c r="V328" s="19" t="str">
        <f t="shared" si="81"/>
        <v/>
      </c>
      <c r="W328" s="19" t="str">
        <f t="shared" si="82"/>
        <v/>
      </c>
      <c r="X328" s="19" t="str">
        <f t="shared" si="83"/>
        <v/>
      </c>
      <c r="Y328" s="19" t="str">
        <f t="shared" si="88"/>
        <v/>
      </c>
      <c r="Z328" s="27" t="str">
        <f t="shared" si="84"/>
        <v/>
      </c>
      <c r="AA328" s="32"/>
      <c r="AB328" s="36"/>
      <c r="AC328" s="35" t="str">
        <f t="shared" ref="AC328:AC391" si="90">IF(AB328="","",IF(VLOOKUP($D328,出品日データ,1,FALSE)="","","済"))</f>
        <v/>
      </c>
      <c r="AD328" s="35" t="str">
        <f>IF(AA328="","",SUMIFS(商品管理表!$N$8:$N$10000,商品管理表!$C$8:$C$10000,仕入れ管理表!$D328,商品管理表!$Y$8:$Y$10000,"済"))</f>
        <v/>
      </c>
      <c r="AE328" s="35" t="str">
        <f t="shared" si="89"/>
        <v/>
      </c>
      <c r="AF328" s="18"/>
      <c r="AG328" s="18"/>
      <c r="AH328" s="18"/>
      <c r="AI328" s="156" t="str">
        <f t="shared" si="85"/>
        <v/>
      </c>
      <c r="AJ328" s="127"/>
      <c r="AK328" s="128" t="str">
        <f t="shared" si="86"/>
        <v/>
      </c>
      <c r="AL328" s="128"/>
    </row>
    <row r="329" spans="3:38" x14ac:dyDescent="0.2">
      <c r="C329" s="150">
        <v>321</v>
      </c>
      <c r="D329" s="151"/>
      <c r="E329" s="21"/>
      <c r="F329" s="24"/>
      <c r="G329" s="3"/>
      <c r="H329" s="3"/>
      <c r="I329" s="26"/>
      <c r="J329" s="26"/>
      <c r="K329" s="33"/>
      <c r="L329" s="34"/>
      <c r="M329" s="34" t="str">
        <f t="shared" si="77"/>
        <v/>
      </c>
      <c r="N329" s="34" t="str">
        <f t="shared" si="75"/>
        <v/>
      </c>
      <c r="O329" s="34"/>
      <c r="P329" s="34" t="str">
        <f t="shared" si="76"/>
        <v/>
      </c>
      <c r="Q329" s="34" t="str">
        <f t="shared" si="78"/>
        <v/>
      </c>
      <c r="R329" s="34" t="str">
        <f t="shared" si="79"/>
        <v/>
      </c>
      <c r="S329" s="19" t="str">
        <f t="shared" si="80"/>
        <v/>
      </c>
      <c r="T329" s="19"/>
      <c r="U329" s="19" t="str">
        <f t="shared" si="87"/>
        <v/>
      </c>
      <c r="V329" s="19" t="str">
        <f t="shared" si="81"/>
        <v/>
      </c>
      <c r="W329" s="19" t="str">
        <f t="shared" si="82"/>
        <v/>
      </c>
      <c r="X329" s="19" t="str">
        <f t="shared" si="83"/>
        <v/>
      </c>
      <c r="Y329" s="19" t="str">
        <f t="shared" si="88"/>
        <v/>
      </c>
      <c r="Z329" s="27" t="str">
        <f t="shared" si="84"/>
        <v/>
      </c>
      <c r="AA329" s="32"/>
      <c r="AB329" s="36"/>
      <c r="AC329" s="35" t="str">
        <f t="shared" si="90"/>
        <v/>
      </c>
      <c r="AD329" s="35" t="str">
        <f>IF(AA329="","",SUMIFS(商品管理表!$N$8:$N$10000,商品管理表!$C$8:$C$10000,仕入れ管理表!$D329,商品管理表!$Y$8:$Y$10000,"済"))</f>
        <v/>
      </c>
      <c r="AE329" s="35" t="str">
        <f t="shared" si="89"/>
        <v/>
      </c>
      <c r="AF329" s="18"/>
      <c r="AG329" s="18"/>
      <c r="AH329" s="18"/>
      <c r="AI329" s="156" t="str">
        <f t="shared" si="85"/>
        <v/>
      </c>
      <c r="AJ329" s="127"/>
      <c r="AK329" s="128" t="str">
        <f t="shared" si="86"/>
        <v/>
      </c>
      <c r="AL329" s="128"/>
    </row>
    <row r="330" spans="3:38" x14ac:dyDescent="0.2">
      <c r="C330" s="150">
        <v>322</v>
      </c>
      <c r="D330" s="151"/>
      <c r="E330" s="21"/>
      <c r="F330" s="24"/>
      <c r="G330" s="3"/>
      <c r="H330" s="3"/>
      <c r="I330" s="26"/>
      <c r="J330" s="26"/>
      <c r="K330" s="33"/>
      <c r="L330" s="34"/>
      <c r="M330" s="34" t="str">
        <f t="shared" si="77"/>
        <v/>
      </c>
      <c r="N330" s="34" t="str">
        <f t="shared" ref="N330:N393" si="91">IF(L330="","",L330)</f>
        <v/>
      </c>
      <c r="O330" s="34"/>
      <c r="P330" s="34" t="str">
        <f t="shared" ref="P330:P393" si="92">IF(L330="","",(N330+O330)*1.016)</f>
        <v/>
      </c>
      <c r="Q330" s="34" t="str">
        <f t="shared" si="78"/>
        <v/>
      </c>
      <c r="R330" s="34" t="str">
        <f t="shared" si="79"/>
        <v/>
      </c>
      <c r="S330" s="19" t="str">
        <f t="shared" si="80"/>
        <v/>
      </c>
      <c r="T330" s="19"/>
      <c r="U330" s="19" t="str">
        <f t="shared" si="87"/>
        <v/>
      </c>
      <c r="V330" s="19" t="str">
        <f t="shared" si="81"/>
        <v/>
      </c>
      <c r="W330" s="19" t="str">
        <f t="shared" si="82"/>
        <v/>
      </c>
      <c r="X330" s="19" t="str">
        <f t="shared" si="83"/>
        <v/>
      </c>
      <c r="Y330" s="19" t="str">
        <f t="shared" si="88"/>
        <v/>
      </c>
      <c r="Z330" s="27" t="str">
        <f t="shared" si="84"/>
        <v/>
      </c>
      <c r="AA330" s="32"/>
      <c r="AB330" s="36"/>
      <c r="AC330" s="35" t="str">
        <f t="shared" si="90"/>
        <v/>
      </c>
      <c r="AD330" s="35" t="str">
        <f>IF(AA330="","",SUMIFS(商品管理表!$N$8:$N$10000,商品管理表!$C$8:$C$10000,仕入れ管理表!$D330,商品管理表!$Y$8:$Y$10000,"済"))</f>
        <v/>
      </c>
      <c r="AE330" s="35" t="str">
        <f t="shared" si="89"/>
        <v/>
      </c>
      <c r="AF330" s="18"/>
      <c r="AG330" s="18"/>
      <c r="AH330" s="18"/>
      <c r="AI330" s="156" t="str">
        <f t="shared" si="85"/>
        <v/>
      </c>
      <c r="AJ330" s="127"/>
      <c r="AK330" s="128" t="str">
        <f t="shared" si="86"/>
        <v/>
      </c>
      <c r="AL330" s="128"/>
    </row>
    <row r="331" spans="3:38" x14ac:dyDescent="0.2">
      <c r="C331" s="150">
        <v>323</v>
      </c>
      <c r="D331" s="151"/>
      <c r="E331" s="21"/>
      <c r="F331" s="24"/>
      <c r="G331" s="3"/>
      <c r="H331" s="3"/>
      <c r="I331" s="26"/>
      <c r="J331" s="26"/>
      <c r="K331" s="33"/>
      <c r="L331" s="34"/>
      <c r="M331" s="34" t="str">
        <f t="shared" ref="M331:M394" si="93">IF(L331="","",L331*K331)</f>
        <v/>
      </c>
      <c r="N331" s="34" t="str">
        <f t="shared" si="91"/>
        <v/>
      </c>
      <c r="O331" s="34"/>
      <c r="P331" s="34" t="str">
        <f t="shared" si="92"/>
        <v/>
      </c>
      <c r="Q331" s="34" t="str">
        <f t="shared" ref="Q331:Q394" si="94">IF(N331="","",IF(O331="",0,N331*0.1))</f>
        <v/>
      </c>
      <c r="R331" s="34" t="str">
        <f t="shared" ref="R331:R394" si="95">IF(P331="","",P331+Q331)</f>
        <v/>
      </c>
      <c r="S331" s="19" t="str">
        <f t="shared" ref="S331:S394" si="96">IF(L331="","",P331*K331)</f>
        <v/>
      </c>
      <c r="T331" s="19"/>
      <c r="U331" s="19" t="str">
        <f t="shared" si="87"/>
        <v/>
      </c>
      <c r="V331" s="19" t="str">
        <f t="shared" ref="V331:V394" si="97">IF(T331="","",T331*0.0864)</f>
        <v/>
      </c>
      <c r="W331" s="19" t="str">
        <f t="shared" ref="W331:W394" si="98">IF(U331="","",U331*0.0864)</f>
        <v/>
      </c>
      <c r="X331" s="19" t="str">
        <f t="shared" ref="X331:X394" si="99">IF(T331="","",T331-R331-V331)</f>
        <v/>
      </c>
      <c r="Y331" s="19" t="str">
        <f t="shared" si="88"/>
        <v/>
      </c>
      <c r="Z331" s="27" t="str">
        <f t="shared" ref="Z331:Z394" si="100">IF(Y331="","",Y331/U331)</f>
        <v/>
      </c>
      <c r="AA331" s="32"/>
      <c r="AB331" s="36"/>
      <c r="AC331" s="35" t="str">
        <f t="shared" si="90"/>
        <v/>
      </c>
      <c r="AD331" s="35" t="str">
        <f>IF(AA331="","",SUMIFS(商品管理表!$N$8:$N$10000,商品管理表!$C$8:$C$10000,仕入れ管理表!$D331,商品管理表!$Y$8:$Y$10000,"済"))</f>
        <v/>
      </c>
      <c r="AE331" s="35" t="str">
        <f t="shared" si="89"/>
        <v/>
      </c>
      <c r="AF331" s="18"/>
      <c r="AG331" s="18"/>
      <c r="AH331" s="18"/>
      <c r="AI331" s="156" t="str">
        <f t="shared" ref="AI331:AI394" si="101">IF(O331="","","MyUS")</f>
        <v/>
      </c>
      <c r="AJ331" s="127"/>
      <c r="AK331" s="128" t="str">
        <f t="shared" ref="AK331:AK394" si="102">IF(AA331="済",N331*AE331,"")</f>
        <v/>
      </c>
      <c r="AL331" s="128"/>
    </row>
    <row r="332" spans="3:38" x14ac:dyDescent="0.2">
      <c r="C332" s="150">
        <v>324</v>
      </c>
      <c r="D332" s="151"/>
      <c r="E332" s="21"/>
      <c r="F332" s="24"/>
      <c r="G332" s="3"/>
      <c r="H332" s="3"/>
      <c r="I332" s="26"/>
      <c r="J332" s="26"/>
      <c r="K332" s="33"/>
      <c r="L332" s="34"/>
      <c r="M332" s="34" t="str">
        <f t="shared" si="93"/>
        <v/>
      </c>
      <c r="N332" s="34" t="str">
        <f t="shared" si="91"/>
        <v/>
      </c>
      <c r="O332" s="34"/>
      <c r="P332" s="34" t="str">
        <f t="shared" si="92"/>
        <v/>
      </c>
      <c r="Q332" s="34" t="str">
        <f t="shared" si="94"/>
        <v/>
      </c>
      <c r="R332" s="34" t="str">
        <f t="shared" si="95"/>
        <v/>
      </c>
      <c r="S332" s="19" t="str">
        <f t="shared" si="96"/>
        <v/>
      </c>
      <c r="T332" s="19"/>
      <c r="U332" s="19" t="str">
        <f t="shared" ref="U332:U395" si="103">IF(T332="","",K332*T332)</f>
        <v/>
      </c>
      <c r="V332" s="19" t="str">
        <f t="shared" si="97"/>
        <v/>
      </c>
      <c r="W332" s="19" t="str">
        <f t="shared" si="98"/>
        <v/>
      </c>
      <c r="X332" s="19" t="str">
        <f t="shared" si="99"/>
        <v/>
      </c>
      <c r="Y332" s="19" t="str">
        <f t="shared" ref="Y332:Y395" si="104">IF(U332="","",U332-W332-Q332-S332)</f>
        <v/>
      </c>
      <c r="Z332" s="27" t="str">
        <f t="shared" si="100"/>
        <v/>
      </c>
      <c r="AA332" s="32"/>
      <c r="AB332" s="36"/>
      <c r="AC332" s="35" t="str">
        <f t="shared" si="90"/>
        <v/>
      </c>
      <c r="AD332" s="35" t="str">
        <f>IF(AA332="","",SUMIFS(商品管理表!$N$8:$N$10000,商品管理表!$C$8:$C$10000,仕入れ管理表!$D332,商品管理表!$Y$8:$Y$10000,"済"))</f>
        <v/>
      </c>
      <c r="AE332" s="35" t="str">
        <f t="shared" ref="AE332:AE395" si="105">IF(AD332&lt;&gt;"",K332-AD332,"")</f>
        <v/>
      </c>
      <c r="AF332" s="18"/>
      <c r="AG332" s="18"/>
      <c r="AH332" s="18"/>
      <c r="AI332" s="156" t="str">
        <f t="shared" si="101"/>
        <v/>
      </c>
      <c r="AJ332" s="127"/>
      <c r="AK332" s="128" t="str">
        <f t="shared" si="102"/>
        <v/>
      </c>
      <c r="AL332" s="128"/>
    </row>
    <row r="333" spans="3:38" x14ac:dyDescent="0.2">
      <c r="C333" s="150">
        <v>325</v>
      </c>
      <c r="D333" s="151"/>
      <c r="E333" s="21"/>
      <c r="F333" s="24"/>
      <c r="G333" s="3"/>
      <c r="H333" s="3"/>
      <c r="I333" s="26"/>
      <c r="J333" s="26"/>
      <c r="K333" s="33"/>
      <c r="L333" s="34"/>
      <c r="M333" s="34" t="str">
        <f t="shared" si="93"/>
        <v/>
      </c>
      <c r="N333" s="34" t="str">
        <f t="shared" si="91"/>
        <v/>
      </c>
      <c r="O333" s="34"/>
      <c r="P333" s="34" t="str">
        <f t="shared" si="92"/>
        <v/>
      </c>
      <c r="Q333" s="34" t="str">
        <f t="shared" si="94"/>
        <v/>
      </c>
      <c r="R333" s="34" t="str">
        <f t="shared" si="95"/>
        <v/>
      </c>
      <c r="S333" s="19" t="str">
        <f t="shared" si="96"/>
        <v/>
      </c>
      <c r="T333" s="19"/>
      <c r="U333" s="19" t="str">
        <f t="shared" si="103"/>
        <v/>
      </c>
      <c r="V333" s="19" t="str">
        <f t="shared" si="97"/>
        <v/>
      </c>
      <c r="W333" s="19" t="str">
        <f t="shared" si="98"/>
        <v/>
      </c>
      <c r="X333" s="19" t="str">
        <f t="shared" si="99"/>
        <v/>
      </c>
      <c r="Y333" s="19" t="str">
        <f t="shared" si="104"/>
        <v/>
      </c>
      <c r="Z333" s="27" t="str">
        <f t="shared" si="100"/>
        <v/>
      </c>
      <c r="AA333" s="32"/>
      <c r="AB333" s="36"/>
      <c r="AC333" s="35" t="str">
        <f t="shared" si="90"/>
        <v/>
      </c>
      <c r="AD333" s="35" t="str">
        <f>IF(AA333="","",SUMIFS(商品管理表!$N$8:$N$10000,商品管理表!$C$8:$C$10000,仕入れ管理表!$D333,商品管理表!$Y$8:$Y$10000,"済"))</f>
        <v/>
      </c>
      <c r="AE333" s="35" t="str">
        <f t="shared" si="105"/>
        <v/>
      </c>
      <c r="AF333" s="18"/>
      <c r="AG333" s="18"/>
      <c r="AH333" s="18"/>
      <c r="AI333" s="156" t="str">
        <f t="shared" si="101"/>
        <v/>
      </c>
      <c r="AJ333" s="127"/>
      <c r="AK333" s="128" t="str">
        <f t="shared" si="102"/>
        <v/>
      </c>
      <c r="AL333" s="128"/>
    </row>
    <row r="334" spans="3:38" x14ac:dyDescent="0.2">
      <c r="C334" s="150">
        <v>326</v>
      </c>
      <c r="D334" s="151"/>
      <c r="E334" s="21"/>
      <c r="F334" s="24"/>
      <c r="G334" s="3"/>
      <c r="H334" s="3"/>
      <c r="I334" s="26"/>
      <c r="J334" s="26"/>
      <c r="K334" s="33"/>
      <c r="L334" s="34"/>
      <c r="M334" s="34" t="str">
        <f t="shared" si="93"/>
        <v/>
      </c>
      <c r="N334" s="34" t="str">
        <f t="shared" si="91"/>
        <v/>
      </c>
      <c r="O334" s="34"/>
      <c r="P334" s="34" t="str">
        <f t="shared" si="92"/>
        <v/>
      </c>
      <c r="Q334" s="34" t="str">
        <f t="shared" si="94"/>
        <v/>
      </c>
      <c r="R334" s="34" t="str">
        <f t="shared" si="95"/>
        <v/>
      </c>
      <c r="S334" s="19" t="str">
        <f t="shared" si="96"/>
        <v/>
      </c>
      <c r="T334" s="19"/>
      <c r="U334" s="19" t="str">
        <f t="shared" si="103"/>
        <v/>
      </c>
      <c r="V334" s="19" t="str">
        <f t="shared" si="97"/>
        <v/>
      </c>
      <c r="W334" s="19" t="str">
        <f t="shared" si="98"/>
        <v/>
      </c>
      <c r="X334" s="19" t="str">
        <f t="shared" si="99"/>
        <v/>
      </c>
      <c r="Y334" s="19" t="str">
        <f t="shared" si="104"/>
        <v/>
      </c>
      <c r="Z334" s="27" t="str">
        <f t="shared" si="100"/>
        <v/>
      </c>
      <c r="AA334" s="32"/>
      <c r="AB334" s="36"/>
      <c r="AC334" s="35" t="str">
        <f t="shared" si="90"/>
        <v/>
      </c>
      <c r="AD334" s="35" t="str">
        <f>IF(AA334="","",SUMIFS(商品管理表!$N$8:$N$10000,商品管理表!$C$8:$C$10000,仕入れ管理表!$D334,商品管理表!$Y$8:$Y$10000,"済"))</f>
        <v/>
      </c>
      <c r="AE334" s="35" t="str">
        <f t="shared" si="105"/>
        <v/>
      </c>
      <c r="AF334" s="18"/>
      <c r="AG334" s="18"/>
      <c r="AH334" s="18"/>
      <c r="AI334" s="156" t="str">
        <f t="shared" si="101"/>
        <v/>
      </c>
      <c r="AJ334" s="127"/>
      <c r="AK334" s="128" t="str">
        <f t="shared" si="102"/>
        <v/>
      </c>
      <c r="AL334" s="128"/>
    </row>
    <row r="335" spans="3:38" x14ac:dyDescent="0.2">
      <c r="C335" s="150">
        <v>327</v>
      </c>
      <c r="D335" s="151"/>
      <c r="E335" s="21"/>
      <c r="F335" s="24"/>
      <c r="G335" s="3"/>
      <c r="H335" s="3"/>
      <c r="I335" s="26"/>
      <c r="J335" s="26"/>
      <c r="K335" s="33"/>
      <c r="L335" s="34"/>
      <c r="M335" s="34" t="str">
        <f t="shared" si="93"/>
        <v/>
      </c>
      <c r="N335" s="34" t="str">
        <f t="shared" si="91"/>
        <v/>
      </c>
      <c r="O335" s="34"/>
      <c r="P335" s="34" t="str">
        <f t="shared" si="92"/>
        <v/>
      </c>
      <c r="Q335" s="34" t="str">
        <f t="shared" si="94"/>
        <v/>
      </c>
      <c r="R335" s="34" t="str">
        <f t="shared" si="95"/>
        <v/>
      </c>
      <c r="S335" s="19" t="str">
        <f t="shared" si="96"/>
        <v/>
      </c>
      <c r="T335" s="19"/>
      <c r="U335" s="19" t="str">
        <f t="shared" si="103"/>
        <v/>
      </c>
      <c r="V335" s="19" t="str">
        <f t="shared" si="97"/>
        <v/>
      </c>
      <c r="W335" s="19" t="str">
        <f t="shared" si="98"/>
        <v/>
      </c>
      <c r="X335" s="19" t="str">
        <f t="shared" si="99"/>
        <v/>
      </c>
      <c r="Y335" s="19" t="str">
        <f t="shared" si="104"/>
        <v/>
      </c>
      <c r="Z335" s="27" t="str">
        <f t="shared" si="100"/>
        <v/>
      </c>
      <c r="AA335" s="32"/>
      <c r="AB335" s="36"/>
      <c r="AC335" s="35" t="str">
        <f t="shared" si="90"/>
        <v/>
      </c>
      <c r="AD335" s="35" t="str">
        <f>IF(AA335="","",SUMIFS(商品管理表!$N$8:$N$10000,商品管理表!$C$8:$C$10000,仕入れ管理表!$D335,商品管理表!$Y$8:$Y$10000,"済"))</f>
        <v/>
      </c>
      <c r="AE335" s="35" t="str">
        <f t="shared" si="105"/>
        <v/>
      </c>
      <c r="AF335" s="18"/>
      <c r="AG335" s="18"/>
      <c r="AH335" s="18"/>
      <c r="AI335" s="156" t="str">
        <f t="shared" si="101"/>
        <v/>
      </c>
      <c r="AJ335" s="127"/>
      <c r="AK335" s="128" t="str">
        <f t="shared" si="102"/>
        <v/>
      </c>
      <c r="AL335" s="128"/>
    </row>
    <row r="336" spans="3:38" x14ac:dyDescent="0.2">
      <c r="C336" s="150">
        <v>328</v>
      </c>
      <c r="D336" s="151"/>
      <c r="E336" s="21"/>
      <c r="F336" s="24"/>
      <c r="G336" s="3"/>
      <c r="H336" s="3"/>
      <c r="I336" s="26"/>
      <c r="J336" s="26"/>
      <c r="K336" s="33"/>
      <c r="L336" s="34"/>
      <c r="M336" s="34" t="str">
        <f t="shared" si="93"/>
        <v/>
      </c>
      <c r="N336" s="34" t="str">
        <f t="shared" si="91"/>
        <v/>
      </c>
      <c r="O336" s="34"/>
      <c r="P336" s="34" t="str">
        <f t="shared" si="92"/>
        <v/>
      </c>
      <c r="Q336" s="34" t="str">
        <f t="shared" si="94"/>
        <v/>
      </c>
      <c r="R336" s="34" t="str">
        <f t="shared" si="95"/>
        <v/>
      </c>
      <c r="S336" s="19" t="str">
        <f t="shared" si="96"/>
        <v/>
      </c>
      <c r="T336" s="19"/>
      <c r="U336" s="19" t="str">
        <f t="shared" si="103"/>
        <v/>
      </c>
      <c r="V336" s="19" t="str">
        <f t="shared" si="97"/>
        <v/>
      </c>
      <c r="W336" s="19" t="str">
        <f t="shared" si="98"/>
        <v/>
      </c>
      <c r="X336" s="19" t="str">
        <f t="shared" si="99"/>
        <v/>
      </c>
      <c r="Y336" s="19" t="str">
        <f t="shared" si="104"/>
        <v/>
      </c>
      <c r="Z336" s="27" t="str">
        <f t="shared" si="100"/>
        <v/>
      </c>
      <c r="AA336" s="32"/>
      <c r="AB336" s="36"/>
      <c r="AC336" s="35" t="str">
        <f t="shared" si="90"/>
        <v/>
      </c>
      <c r="AD336" s="35" t="str">
        <f>IF(AA336="","",SUMIFS(商品管理表!$N$8:$N$10000,商品管理表!$C$8:$C$10000,仕入れ管理表!$D336,商品管理表!$Y$8:$Y$10000,"済"))</f>
        <v/>
      </c>
      <c r="AE336" s="35" t="str">
        <f t="shared" si="105"/>
        <v/>
      </c>
      <c r="AF336" s="18"/>
      <c r="AG336" s="18"/>
      <c r="AH336" s="18"/>
      <c r="AI336" s="156" t="str">
        <f t="shared" si="101"/>
        <v/>
      </c>
      <c r="AJ336" s="127"/>
      <c r="AK336" s="128" t="str">
        <f t="shared" si="102"/>
        <v/>
      </c>
      <c r="AL336" s="128"/>
    </row>
    <row r="337" spans="3:38" x14ac:dyDescent="0.2">
      <c r="C337" s="150">
        <v>329</v>
      </c>
      <c r="D337" s="151"/>
      <c r="E337" s="21"/>
      <c r="F337" s="24"/>
      <c r="G337" s="3"/>
      <c r="H337" s="3"/>
      <c r="I337" s="26"/>
      <c r="J337" s="26"/>
      <c r="K337" s="33"/>
      <c r="L337" s="34"/>
      <c r="M337" s="34" t="str">
        <f t="shared" si="93"/>
        <v/>
      </c>
      <c r="N337" s="34" t="str">
        <f t="shared" si="91"/>
        <v/>
      </c>
      <c r="O337" s="34"/>
      <c r="P337" s="34" t="str">
        <f t="shared" si="92"/>
        <v/>
      </c>
      <c r="Q337" s="34" t="str">
        <f t="shared" si="94"/>
        <v/>
      </c>
      <c r="R337" s="34" t="str">
        <f t="shared" si="95"/>
        <v/>
      </c>
      <c r="S337" s="19" t="str">
        <f t="shared" si="96"/>
        <v/>
      </c>
      <c r="T337" s="19"/>
      <c r="U337" s="19" t="str">
        <f t="shared" si="103"/>
        <v/>
      </c>
      <c r="V337" s="19" t="str">
        <f t="shared" si="97"/>
        <v/>
      </c>
      <c r="W337" s="19" t="str">
        <f t="shared" si="98"/>
        <v/>
      </c>
      <c r="X337" s="19" t="str">
        <f t="shared" si="99"/>
        <v/>
      </c>
      <c r="Y337" s="19" t="str">
        <f t="shared" si="104"/>
        <v/>
      </c>
      <c r="Z337" s="27" t="str">
        <f t="shared" si="100"/>
        <v/>
      </c>
      <c r="AA337" s="32"/>
      <c r="AB337" s="36"/>
      <c r="AC337" s="35" t="str">
        <f t="shared" si="90"/>
        <v/>
      </c>
      <c r="AD337" s="35" t="str">
        <f>IF(AA337="","",SUMIFS(商品管理表!$N$8:$N$10000,商品管理表!$C$8:$C$10000,仕入れ管理表!$D337,商品管理表!$Y$8:$Y$10000,"済"))</f>
        <v/>
      </c>
      <c r="AE337" s="35" t="str">
        <f t="shared" si="105"/>
        <v/>
      </c>
      <c r="AF337" s="18"/>
      <c r="AG337" s="18"/>
      <c r="AH337" s="18"/>
      <c r="AI337" s="156" t="str">
        <f t="shared" si="101"/>
        <v/>
      </c>
      <c r="AJ337" s="127"/>
      <c r="AK337" s="128" t="str">
        <f t="shared" si="102"/>
        <v/>
      </c>
      <c r="AL337" s="128"/>
    </row>
    <row r="338" spans="3:38" x14ac:dyDescent="0.2">
      <c r="C338" s="150">
        <v>330</v>
      </c>
      <c r="D338" s="151"/>
      <c r="E338" s="21"/>
      <c r="F338" s="24"/>
      <c r="G338" s="3"/>
      <c r="H338" s="3"/>
      <c r="I338" s="26"/>
      <c r="J338" s="26"/>
      <c r="K338" s="33"/>
      <c r="L338" s="34"/>
      <c r="M338" s="34" t="str">
        <f t="shared" si="93"/>
        <v/>
      </c>
      <c r="N338" s="34" t="str">
        <f t="shared" si="91"/>
        <v/>
      </c>
      <c r="O338" s="34"/>
      <c r="P338" s="34" t="str">
        <f t="shared" si="92"/>
        <v/>
      </c>
      <c r="Q338" s="34" t="str">
        <f t="shared" si="94"/>
        <v/>
      </c>
      <c r="R338" s="34" t="str">
        <f t="shared" si="95"/>
        <v/>
      </c>
      <c r="S338" s="19" t="str">
        <f t="shared" si="96"/>
        <v/>
      </c>
      <c r="T338" s="19"/>
      <c r="U338" s="19" t="str">
        <f t="shared" si="103"/>
        <v/>
      </c>
      <c r="V338" s="19" t="str">
        <f t="shared" si="97"/>
        <v/>
      </c>
      <c r="W338" s="19" t="str">
        <f t="shared" si="98"/>
        <v/>
      </c>
      <c r="X338" s="19" t="str">
        <f t="shared" si="99"/>
        <v/>
      </c>
      <c r="Y338" s="19" t="str">
        <f t="shared" si="104"/>
        <v/>
      </c>
      <c r="Z338" s="27" t="str">
        <f t="shared" si="100"/>
        <v/>
      </c>
      <c r="AA338" s="32"/>
      <c r="AB338" s="36"/>
      <c r="AC338" s="35" t="str">
        <f t="shared" si="90"/>
        <v/>
      </c>
      <c r="AD338" s="35" t="str">
        <f>IF(AA338="","",SUMIFS(商品管理表!$N$8:$N$10000,商品管理表!$C$8:$C$10000,仕入れ管理表!$D338,商品管理表!$Y$8:$Y$10000,"済"))</f>
        <v/>
      </c>
      <c r="AE338" s="35" t="str">
        <f t="shared" si="105"/>
        <v/>
      </c>
      <c r="AF338" s="18"/>
      <c r="AG338" s="18"/>
      <c r="AH338" s="18"/>
      <c r="AI338" s="156" t="str">
        <f t="shared" si="101"/>
        <v/>
      </c>
      <c r="AJ338" s="127"/>
      <c r="AK338" s="128" t="str">
        <f t="shared" si="102"/>
        <v/>
      </c>
      <c r="AL338" s="128"/>
    </row>
    <row r="339" spans="3:38" x14ac:dyDescent="0.2">
      <c r="C339" s="150">
        <v>331</v>
      </c>
      <c r="D339" s="151"/>
      <c r="E339" s="21"/>
      <c r="F339" s="24"/>
      <c r="G339" s="3"/>
      <c r="H339" s="3"/>
      <c r="I339" s="26"/>
      <c r="J339" s="26"/>
      <c r="K339" s="33"/>
      <c r="L339" s="34"/>
      <c r="M339" s="34" t="str">
        <f t="shared" si="93"/>
        <v/>
      </c>
      <c r="N339" s="34" t="str">
        <f t="shared" si="91"/>
        <v/>
      </c>
      <c r="O339" s="34"/>
      <c r="P339" s="34" t="str">
        <f t="shared" si="92"/>
        <v/>
      </c>
      <c r="Q339" s="34" t="str">
        <f t="shared" si="94"/>
        <v/>
      </c>
      <c r="R339" s="34" t="str">
        <f t="shared" si="95"/>
        <v/>
      </c>
      <c r="S339" s="19" t="str">
        <f t="shared" si="96"/>
        <v/>
      </c>
      <c r="T339" s="19"/>
      <c r="U339" s="19" t="str">
        <f t="shared" si="103"/>
        <v/>
      </c>
      <c r="V339" s="19" t="str">
        <f t="shared" si="97"/>
        <v/>
      </c>
      <c r="W339" s="19" t="str">
        <f t="shared" si="98"/>
        <v/>
      </c>
      <c r="X339" s="19" t="str">
        <f t="shared" si="99"/>
        <v/>
      </c>
      <c r="Y339" s="19" t="str">
        <f t="shared" si="104"/>
        <v/>
      </c>
      <c r="Z339" s="27" t="str">
        <f t="shared" si="100"/>
        <v/>
      </c>
      <c r="AA339" s="32"/>
      <c r="AB339" s="36"/>
      <c r="AC339" s="35" t="str">
        <f t="shared" si="90"/>
        <v/>
      </c>
      <c r="AD339" s="35" t="str">
        <f>IF(AA339="","",SUMIFS(商品管理表!$N$8:$N$10000,商品管理表!$C$8:$C$10000,仕入れ管理表!$D339,商品管理表!$Y$8:$Y$10000,"済"))</f>
        <v/>
      </c>
      <c r="AE339" s="35" t="str">
        <f t="shared" si="105"/>
        <v/>
      </c>
      <c r="AF339" s="18"/>
      <c r="AG339" s="18"/>
      <c r="AH339" s="18"/>
      <c r="AI339" s="156" t="str">
        <f t="shared" si="101"/>
        <v/>
      </c>
      <c r="AJ339" s="127"/>
      <c r="AK339" s="128" t="str">
        <f t="shared" si="102"/>
        <v/>
      </c>
      <c r="AL339" s="128"/>
    </row>
    <row r="340" spans="3:38" x14ac:dyDescent="0.2">
      <c r="C340" s="150">
        <v>332</v>
      </c>
      <c r="D340" s="151"/>
      <c r="E340" s="21"/>
      <c r="F340" s="24"/>
      <c r="G340" s="3"/>
      <c r="H340" s="3"/>
      <c r="I340" s="26"/>
      <c r="J340" s="26"/>
      <c r="K340" s="33"/>
      <c r="L340" s="34"/>
      <c r="M340" s="34" t="str">
        <f t="shared" si="93"/>
        <v/>
      </c>
      <c r="N340" s="34" t="str">
        <f t="shared" si="91"/>
        <v/>
      </c>
      <c r="O340" s="34"/>
      <c r="P340" s="34" t="str">
        <f t="shared" si="92"/>
        <v/>
      </c>
      <c r="Q340" s="34" t="str">
        <f t="shared" si="94"/>
        <v/>
      </c>
      <c r="R340" s="34" t="str">
        <f t="shared" si="95"/>
        <v/>
      </c>
      <c r="S340" s="19" t="str">
        <f t="shared" si="96"/>
        <v/>
      </c>
      <c r="T340" s="19"/>
      <c r="U340" s="19" t="str">
        <f t="shared" si="103"/>
        <v/>
      </c>
      <c r="V340" s="19" t="str">
        <f t="shared" si="97"/>
        <v/>
      </c>
      <c r="W340" s="19" t="str">
        <f t="shared" si="98"/>
        <v/>
      </c>
      <c r="X340" s="19" t="str">
        <f t="shared" si="99"/>
        <v/>
      </c>
      <c r="Y340" s="19" t="str">
        <f t="shared" si="104"/>
        <v/>
      </c>
      <c r="Z340" s="27" t="str">
        <f t="shared" si="100"/>
        <v/>
      </c>
      <c r="AA340" s="32"/>
      <c r="AB340" s="36"/>
      <c r="AC340" s="35" t="str">
        <f t="shared" si="90"/>
        <v/>
      </c>
      <c r="AD340" s="35" t="str">
        <f>IF(AA340="","",SUMIFS(商品管理表!$N$8:$N$10000,商品管理表!$C$8:$C$10000,仕入れ管理表!$D340,商品管理表!$Y$8:$Y$10000,"済"))</f>
        <v/>
      </c>
      <c r="AE340" s="35" t="str">
        <f t="shared" si="105"/>
        <v/>
      </c>
      <c r="AF340" s="18"/>
      <c r="AG340" s="18"/>
      <c r="AH340" s="18"/>
      <c r="AI340" s="156" t="str">
        <f t="shared" si="101"/>
        <v/>
      </c>
      <c r="AJ340" s="127"/>
      <c r="AK340" s="128" t="str">
        <f t="shared" si="102"/>
        <v/>
      </c>
      <c r="AL340" s="128"/>
    </row>
    <row r="341" spans="3:38" x14ac:dyDescent="0.2">
      <c r="C341" s="150">
        <v>333</v>
      </c>
      <c r="D341" s="151"/>
      <c r="E341" s="21"/>
      <c r="F341" s="24"/>
      <c r="G341" s="3"/>
      <c r="H341" s="3"/>
      <c r="I341" s="26"/>
      <c r="J341" s="26"/>
      <c r="K341" s="33"/>
      <c r="L341" s="34"/>
      <c r="M341" s="34" t="str">
        <f t="shared" si="93"/>
        <v/>
      </c>
      <c r="N341" s="34" t="str">
        <f t="shared" si="91"/>
        <v/>
      </c>
      <c r="O341" s="34"/>
      <c r="P341" s="34" t="str">
        <f t="shared" si="92"/>
        <v/>
      </c>
      <c r="Q341" s="34" t="str">
        <f t="shared" si="94"/>
        <v/>
      </c>
      <c r="R341" s="34" t="str">
        <f t="shared" si="95"/>
        <v/>
      </c>
      <c r="S341" s="19" t="str">
        <f t="shared" si="96"/>
        <v/>
      </c>
      <c r="T341" s="19"/>
      <c r="U341" s="19" t="str">
        <f t="shared" si="103"/>
        <v/>
      </c>
      <c r="V341" s="19" t="str">
        <f t="shared" si="97"/>
        <v/>
      </c>
      <c r="W341" s="19" t="str">
        <f t="shared" si="98"/>
        <v/>
      </c>
      <c r="X341" s="19" t="str">
        <f t="shared" si="99"/>
        <v/>
      </c>
      <c r="Y341" s="19" t="str">
        <f t="shared" si="104"/>
        <v/>
      </c>
      <c r="Z341" s="27" t="str">
        <f t="shared" si="100"/>
        <v/>
      </c>
      <c r="AA341" s="32"/>
      <c r="AB341" s="36"/>
      <c r="AC341" s="35" t="str">
        <f t="shared" si="90"/>
        <v/>
      </c>
      <c r="AD341" s="35" t="str">
        <f>IF(AA341="","",SUMIFS(商品管理表!$N$8:$N$10000,商品管理表!$C$8:$C$10000,仕入れ管理表!$D341,商品管理表!$Y$8:$Y$10000,"済"))</f>
        <v/>
      </c>
      <c r="AE341" s="35" t="str">
        <f t="shared" si="105"/>
        <v/>
      </c>
      <c r="AF341" s="18"/>
      <c r="AG341" s="18"/>
      <c r="AH341" s="18"/>
      <c r="AI341" s="156" t="str">
        <f t="shared" si="101"/>
        <v/>
      </c>
      <c r="AJ341" s="127"/>
      <c r="AK341" s="128" t="str">
        <f t="shared" si="102"/>
        <v/>
      </c>
      <c r="AL341" s="128"/>
    </row>
    <row r="342" spans="3:38" x14ac:dyDescent="0.2">
      <c r="C342" s="150">
        <v>334</v>
      </c>
      <c r="D342" s="151"/>
      <c r="E342" s="21"/>
      <c r="F342" s="24"/>
      <c r="G342" s="3"/>
      <c r="H342" s="3"/>
      <c r="I342" s="26"/>
      <c r="J342" s="26"/>
      <c r="K342" s="33"/>
      <c r="L342" s="34"/>
      <c r="M342" s="34" t="str">
        <f t="shared" si="93"/>
        <v/>
      </c>
      <c r="N342" s="34" t="str">
        <f t="shared" si="91"/>
        <v/>
      </c>
      <c r="O342" s="34"/>
      <c r="P342" s="34" t="str">
        <f t="shared" si="92"/>
        <v/>
      </c>
      <c r="Q342" s="34" t="str">
        <f t="shared" si="94"/>
        <v/>
      </c>
      <c r="R342" s="34" t="str">
        <f t="shared" si="95"/>
        <v/>
      </c>
      <c r="S342" s="19" t="str">
        <f t="shared" si="96"/>
        <v/>
      </c>
      <c r="T342" s="19"/>
      <c r="U342" s="19" t="str">
        <f t="shared" si="103"/>
        <v/>
      </c>
      <c r="V342" s="19" t="str">
        <f t="shared" si="97"/>
        <v/>
      </c>
      <c r="W342" s="19" t="str">
        <f t="shared" si="98"/>
        <v/>
      </c>
      <c r="X342" s="19" t="str">
        <f t="shared" si="99"/>
        <v/>
      </c>
      <c r="Y342" s="19" t="str">
        <f t="shared" si="104"/>
        <v/>
      </c>
      <c r="Z342" s="27" t="str">
        <f t="shared" si="100"/>
        <v/>
      </c>
      <c r="AA342" s="32"/>
      <c r="AB342" s="36"/>
      <c r="AC342" s="35" t="str">
        <f t="shared" si="90"/>
        <v/>
      </c>
      <c r="AD342" s="35" t="str">
        <f>IF(AA342="","",SUMIFS(商品管理表!$N$8:$N$10000,商品管理表!$C$8:$C$10000,仕入れ管理表!$D342,商品管理表!$Y$8:$Y$10000,"済"))</f>
        <v/>
      </c>
      <c r="AE342" s="35" t="str">
        <f t="shared" si="105"/>
        <v/>
      </c>
      <c r="AF342" s="18"/>
      <c r="AG342" s="18"/>
      <c r="AH342" s="18"/>
      <c r="AI342" s="156" t="str">
        <f t="shared" si="101"/>
        <v/>
      </c>
      <c r="AJ342" s="127"/>
      <c r="AK342" s="128" t="str">
        <f t="shared" si="102"/>
        <v/>
      </c>
      <c r="AL342" s="128"/>
    </row>
    <row r="343" spans="3:38" x14ac:dyDescent="0.2">
      <c r="C343" s="150">
        <v>335</v>
      </c>
      <c r="D343" s="151"/>
      <c r="E343" s="21"/>
      <c r="F343" s="24"/>
      <c r="G343" s="3"/>
      <c r="H343" s="3"/>
      <c r="I343" s="26"/>
      <c r="J343" s="26"/>
      <c r="K343" s="33"/>
      <c r="L343" s="34"/>
      <c r="M343" s="34" t="str">
        <f t="shared" si="93"/>
        <v/>
      </c>
      <c r="N343" s="34" t="str">
        <f t="shared" si="91"/>
        <v/>
      </c>
      <c r="O343" s="34"/>
      <c r="P343" s="34" t="str">
        <f t="shared" si="92"/>
        <v/>
      </c>
      <c r="Q343" s="34" t="str">
        <f t="shared" si="94"/>
        <v/>
      </c>
      <c r="R343" s="34" t="str">
        <f t="shared" si="95"/>
        <v/>
      </c>
      <c r="S343" s="19" t="str">
        <f t="shared" si="96"/>
        <v/>
      </c>
      <c r="T343" s="19"/>
      <c r="U343" s="19" t="str">
        <f t="shared" si="103"/>
        <v/>
      </c>
      <c r="V343" s="19" t="str">
        <f t="shared" si="97"/>
        <v/>
      </c>
      <c r="W343" s="19" t="str">
        <f t="shared" si="98"/>
        <v/>
      </c>
      <c r="X343" s="19" t="str">
        <f t="shared" si="99"/>
        <v/>
      </c>
      <c r="Y343" s="19" t="str">
        <f t="shared" si="104"/>
        <v/>
      </c>
      <c r="Z343" s="27" t="str">
        <f t="shared" si="100"/>
        <v/>
      </c>
      <c r="AA343" s="32"/>
      <c r="AB343" s="36"/>
      <c r="AC343" s="35" t="str">
        <f t="shared" si="90"/>
        <v/>
      </c>
      <c r="AD343" s="35" t="str">
        <f>IF(AA343="","",SUMIFS(商品管理表!$N$8:$N$10000,商品管理表!$C$8:$C$10000,仕入れ管理表!$D343,商品管理表!$Y$8:$Y$10000,"済"))</f>
        <v/>
      </c>
      <c r="AE343" s="35" t="str">
        <f t="shared" si="105"/>
        <v/>
      </c>
      <c r="AF343" s="18"/>
      <c r="AG343" s="18"/>
      <c r="AH343" s="18"/>
      <c r="AI343" s="156" t="str">
        <f t="shared" si="101"/>
        <v/>
      </c>
      <c r="AJ343" s="127"/>
      <c r="AK343" s="128" t="str">
        <f t="shared" si="102"/>
        <v/>
      </c>
      <c r="AL343" s="128"/>
    </row>
    <row r="344" spans="3:38" x14ac:dyDescent="0.2">
      <c r="C344" s="150">
        <v>336</v>
      </c>
      <c r="D344" s="151"/>
      <c r="E344" s="21"/>
      <c r="F344" s="24"/>
      <c r="G344" s="3"/>
      <c r="H344" s="3"/>
      <c r="I344" s="26"/>
      <c r="J344" s="26"/>
      <c r="K344" s="33"/>
      <c r="L344" s="34"/>
      <c r="M344" s="34" t="str">
        <f t="shared" si="93"/>
        <v/>
      </c>
      <c r="N344" s="34" t="str">
        <f t="shared" si="91"/>
        <v/>
      </c>
      <c r="O344" s="34"/>
      <c r="P344" s="34" t="str">
        <f t="shared" si="92"/>
        <v/>
      </c>
      <c r="Q344" s="34" t="str">
        <f t="shared" si="94"/>
        <v/>
      </c>
      <c r="R344" s="34" t="str">
        <f t="shared" si="95"/>
        <v/>
      </c>
      <c r="S344" s="19" t="str">
        <f t="shared" si="96"/>
        <v/>
      </c>
      <c r="T344" s="19"/>
      <c r="U344" s="19" t="str">
        <f t="shared" si="103"/>
        <v/>
      </c>
      <c r="V344" s="19" t="str">
        <f t="shared" si="97"/>
        <v/>
      </c>
      <c r="W344" s="19" t="str">
        <f t="shared" si="98"/>
        <v/>
      </c>
      <c r="X344" s="19" t="str">
        <f t="shared" si="99"/>
        <v/>
      </c>
      <c r="Y344" s="19" t="str">
        <f t="shared" si="104"/>
        <v/>
      </c>
      <c r="Z344" s="27" t="str">
        <f t="shared" si="100"/>
        <v/>
      </c>
      <c r="AA344" s="32"/>
      <c r="AB344" s="36"/>
      <c r="AC344" s="35" t="str">
        <f t="shared" si="90"/>
        <v/>
      </c>
      <c r="AD344" s="35" t="str">
        <f>IF(AA344="","",SUMIFS(商品管理表!$N$8:$N$10000,商品管理表!$C$8:$C$10000,仕入れ管理表!$D344,商品管理表!$Y$8:$Y$10000,"済"))</f>
        <v/>
      </c>
      <c r="AE344" s="35" t="str">
        <f t="shared" si="105"/>
        <v/>
      </c>
      <c r="AF344" s="18"/>
      <c r="AG344" s="18"/>
      <c r="AH344" s="18"/>
      <c r="AI344" s="156" t="str">
        <f t="shared" si="101"/>
        <v/>
      </c>
      <c r="AJ344" s="127"/>
      <c r="AK344" s="128" t="str">
        <f t="shared" si="102"/>
        <v/>
      </c>
      <c r="AL344" s="128"/>
    </row>
    <row r="345" spans="3:38" x14ac:dyDescent="0.2">
      <c r="C345" s="150">
        <v>337</v>
      </c>
      <c r="D345" s="151"/>
      <c r="E345" s="21"/>
      <c r="F345" s="24"/>
      <c r="G345" s="3"/>
      <c r="H345" s="3"/>
      <c r="I345" s="26"/>
      <c r="J345" s="26"/>
      <c r="K345" s="33"/>
      <c r="L345" s="34"/>
      <c r="M345" s="34" t="str">
        <f t="shared" si="93"/>
        <v/>
      </c>
      <c r="N345" s="34" t="str">
        <f t="shared" si="91"/>
        <v/>
      </c>
      <c r="O345" s="34"/>
      <c r="P345" s="34" t="str">
        <f t="shared" si="92"/>
        <v/>
      </c>
      <c r="Q345" s="34" t="str">
        <f t="shared" si="94"/>
        <v/>
      </c>
      <c r="R345" s="34" t="str">
        <f t="shared" si="95"/>
        <v/>
      </c>
      <c r="S345" s="19" t="str">
        <f t="shared" si="96"/>
        <v/>
      </c>
      <c r="T345" s="19"/>
      <c r="U345" s="19" t="str">
        <f t="shared" si="103"/>
        <v/>
      </c>
      <c r="V345" s="19" t="str">
        <f t="shared" si="97"/>
        <v/>
      </c>
      <c r="W345" s="19" t="str">
        <f t="shared" si="98"/>
        <v/>
      </c>
      <c r="X345" s="19" t="str">
        <f t="shared" si="99"/>
        <v/>
      </c>
      <c r="Y345" s="19" t="str">
        <f t="shared" si="104"/>
        <v/>
      </c>
      <c r="Z345" s="27" t="str">
        <f t="shared" si="100"/>
        <v/>
      </c>
      <c r="AA345" s="32"/>
      <c r="AB345" s="36"/>
      <c r="AC345" s="35" t="str">
        <f t="shared" si="90"/>
        <v/>
      </c>
      <c r="AD345" s="35" t="str">
        <f>IF(AA345="","",SUMIFS(商品管理表!$N$8:$N$10000,商品管理表!$C$8:$C$10000,仕入れ管理表!$D345,商品管理表!$Y$8:$Y$10000,"済"))</f>
        <v/>
      </c>
      <c r="AE345" s="35" t="str">
        <f t="shared" si="105"/>
        <v/>
      </c>
      <c r="AF345" s="18"/>
      <c r="AG345" s="18"/>
      <c r="AH345" s="18"/>
      <c r="AI345" s="156" t="str">
        <f t="shared" si="101"/>
        <v/>
      </c>
      <c r="AJ345" s="127"/>
      <c r="AK345" s="128" t="str">
        <f t="shared" si="102"/>
        <v/>
      </c>
      <c r="AL345" s="128"/>
    </row>
    <row r="346" spans="3:38" x14ac:dyDescent="0.2">
      <c r="C346" s="150">
        <v>338</v>
      </c>
      <c r="D346" s="151"/>
      <c r="E346" s="21"/>
      <c r="F346" s="24"/>
      <c r="G346" s="3"/>
      <c r="H346" s="3"/>
      <c r="I346" s="26"/>
      <c r="J346" s="26"/>
      <c r="K346" s="33"/>
      <c r="L346" s="34"/>
      <c r="M346" s="34" t="str">
        <f t="shared" si="93"/>
        <v/>
      </c>
      <c r="N346" s="34" t="str">
        <f t="shared" si="91"/>
        <v/>
      </c>
      <c r="O346" s="34"/>
      <c r="P346" s="34" t="str">
        <f t="shared" si="92"/>
        <v/>
      </c>
      <c r="Q346" s="34" t="str">
        <f t="shared" si="94"/>
        <v/>
      </c>
      <c r="R346" s="34" t="str">
        <f t="shared" si="95"/>
        <v/>
      </c>
      <c r="S346" s="19" t="str">
        <f t="shared" si="96"/>
        <v/>
      </c>
      <c r="T346" s="19"/>
      <c r="U346" s="19" t="str">
        <f t="shared" si="103"/>
        <v/>
      </c>
      <c r="V346" s="19" t="str">
        <f t="shared" si="97"/>
        <v/>
      </c>
      <c r="W346" s="19" t="str">
        <f t="shared" si="98"/>
        <v/>
      </c>
      <c r="X346" s="19" t="str">
        <f t="shared" si="99"/>
        <v/>
      </c>
      <c r="Y346" s="19" t="str">
        <f t="shared" si="104"/>
        <v/>
      </c>
      <c r="Z346" s="27" t="str">
        <f t="shared" si="100"/>
        <v/>
      </c>
      <c r="AA346" s="32"/>
      <c r="AB346" s="36"/>
      <c r="AC346" s="35" t="str">
        <f t="shared" si="90"/>
        <v/>
      </c>
      <c r="AD346" s="35" t="str">
        <f>IF(AA346="","",SUMIFS(商品管理表!$N$8:$N$10000,商品管理表!$C$8:$C$10000,仕入れ管理表!$D346,商品管理表!$Y$8:$Y$10000,"済"))</f>
        <v/>
      </c>
      <c r="AE346" s="35" t="str">
        <f t="shared" si="105"/>
        <v/>
      </c>
      <c r="AF346" s="18"/>
      <c r="AG346" s="18"/>
      <c r="AH346" s="18"/>
      <c r="AI346" s="156" t="str">
        <f t="shared" si="101"/>
        <v/>
      </c>
      <c r="AJ346" s="127"/>
      <c r="AK346" s="128" t="str">
        <f t="shared" si="102"/>
        <v/>
      </c>
      <c r="AL346" s="128"/>
    </row>
    <row r="347" spans="3:38" x14ac:dyDescent="0.2">
      <c r="C347" s="150">
        <v>339</v>
      </c>
      <c r="D347" s="151"/>
      <c r="E347" s="21"/>
      <c r="F347" s="24"/>
      <c r="G347" s="3"/>
      <c r="H347" s="3"/>
      <c r="I347" s="26"/>
      <c r="J347" s="26"/>
      <c r="K347" s="33"/>
      <c r="L347" s="34"/>
      <c r="M347" s="34" t="str">
        <f t="shared" si="93"/>
        <v/>
      </c>
      <c r="N347" s="34" t="str">
        <f t="shared" si="91"/>
        <v/>
      </c>
      <c r="O347" s="34"/>
      <c r="P347" s="34" t="str">
        <f t="shared" si="92"/>
        <v/>
      </c>
      <c r="Q347" s="34" t="str">
        <f t="shared" si="94"/>
        <v/>
      </c>
      <c r="R347" s="34" t="str">
        <f t="shared" si="95"/>
        <v/>
      </c>
      <c r="S347" s="19" t="str">
        <f t="shared" si="96"/>
        <v/>
      </c>
      <c r="T347" s="19"/>
      <c r="U347" s="19" t="str">
        <f t="shared" si="103"/>
        <v/>
      </c>
      <c r="V347" s="19" t="str">
        <f t="shared" si="97"/>
        <v/>
      </c>
      <c r="W347" s="19" t="str">
        <f t="shared" si="98"/>
        <v/>
      </c>
      <c r="X347" s="19" t="str">
        <f t="shared" si="99"/>
        <v/>
      </c>
      <c r="Y347" s="19" t="str">
        <f t="shared" si="104"/>
        <v/>
      </c>
      <c r="Z347" s="27" t="str">
        <f t="shared" si="100"/>
        <v/>
      </c>
      <c r="AA347" s="32"/>
      <c r="AB347" s="36"/>
      <c r="AC347" s="35" t="str">
        <f t="shared" si="90"/>
        <v/>
      </c>
      <c r="AD347" s="35" t="str">
        <f>IF(AA347="","",SUMIFS(商品管理表!$N$8:$N$10000,商品管理表!$C$8:$C$10000,仕入れ管理表!$D347,商品管理表!$Y$8:$Y$10000,"済"))</f>
        <v/>
      </c>
      <c r="AE347" s="35" t="str">
        <f t="shared" si="105"/>
        <v/>
      </c>
      <c r="AF347" s="18"/>
      <c r="AG347" s="18"/>
      <c r="AH347" s="18"/>
      <c r="AI347" s="156" t="str">
        <f t="shared" si="101"/>
        <v/>
      </c>
      <c r="AJ347" s="127"/>
      <c r="AK347" s="128" t="str">
        <f t="shared" si="102"/>
        <v/>
      </c>
      <c r="AL347" s="128"/>
    </row>
    <row r="348" spans="3:38" x14ac:dyDescent="0.2">
      <c r="C348" s="150">
        <v>340</v>
      </c>
      <c r="D348" s="151"/>
      <c r="E348" s="21"/>
      <c r="F348" s="24"/>
      <c r="G348" s="3"/>
      <c r="H348" s="3"/>
      <c r="I348" s="26"/>
      <c r="J348" s="26"/>
      <c r="K348" s="33"/>
      <c r="L348" s="34"/>
      <c r="M348" s="34" t="str">
        <f t="shared" si="93"/>
        <v/>
      </c>
      <c r="N348" s="34" t="str">
        <f t="shared" si="91"/>
        <v/>
      </c>
      <c r="O348" s="34"/>
      <c r="P348" s="34" t="str">
        <f t="shared" si="92"/>
        <v/>
      </c>
      <c r="Q348" s="34" t="str">
        <f t="shared" si="94"/>
        <v/>
      </c>
      <c r="R348" s="34" t="str">
        <f t="shared" si="95"/>
        <v/>
      </c>
      <c r="S348" s="19" t="str">
        <f t="shared" si="96"/>
        <v/>
      </c>
      <c r="T348" s="19"/>
      <c r="U348" s="19" t="str">
        <f t="shared" si="103"/>
        <v/>
      </c>
      <c r="V348" s="19" t="str">
        <f t="shared" si="97"/>
        <v/>
      </c>
      <c r="W348" s="19" t="str">
        <f t="shared" si="98"/>
        <v/>
      </c>
      <c r="X348" s="19" t="str">
        <f t="shared" si="99"/>
        <v/>
      </c>
      <c r="Y348" s="19" t="str">
        <f t="shared" si="104"/>
        <v/>
      </c>
      <c r="Z348" s="27" t="str">
        <f t="shared" si="100"/>
        <v/>
      </c>
      <c r="AA348" s="32"/>
      <c r="AB348" s="36"/>
      <c r="AC348" s="35" t="str">
        <f t="shared" si="90"/>
        <v/>
      </c>
      <c r="AD348" s="35" t="str">
        <f>IF(AA348="","",SUMIFS(商品管理表!$N$8:$N$10000,商品管理表!$C$8:$C$10000,仕入れ管理表!$D348,商品管理表!$Y$8:$Y$10000,"済"))</f>
        <v/>
      </c>
      <c r="AE348" s="35" t="str">
        <f t="shared" si="105"/>
        <v/>
      </c>
      <c r="AF348" s="18"/>
      <c r="AG348" s="18"/>
      <c r="AH348" s="18"/>
      <c r="AI348" s="156" t="str">
        <f t="shared" si="101"/>
        <v/>
      </c>
      <c r="AJ348" s="127"/>
      <c r="AK348" s="128" t="str">
        <f t="shared" si="102"/>
        <v/>
      </c>
      <c r="AL348" s="128"/>
    </row>
    <row r="349" spans="3:38" x14ac:dyDescent="0.2">
      <c r="C349" s="150">
        <v>341</v>
      </c>
      <c r="D349" s="151"/>
      <c r="E349" s="21"/>
      <c r="F349" s="24"/>
      <c r="G349" s="3"/>
      <c r="H349" s="3"/>
      <c r="I349" s="26"/>
      <c r="J349" s="26"/>
      <c r="K349" s="33"/>
      <c r="L349" s="34"/>
      <c r="M349" s="34" t="str">
        <f t="shared" si="93"/>
        <v/>
      </c>
      <c r="N349" s="34" t="str">
        <f t="shared" si="91"/>
        <v/>
      </c>
      <c r="O349" s="34"/>
      <c r="P349" s="34" t="str">
        <f t="shared" si="92"/>
        <v/>
      </c>
      <c r="Q349" s="34" t="str">
        <f t="shared" si="94"/>
        <v/>
      </c>
      <c r="R349" s="34" t="str">
        <f t="shared" si="95"/>
        <v/>
      </c>
      <c r="S349" s="19" t="str">
        <f t="shared" si="96"/>
        <v/>
      </c>
      <c r="T349" s="19"/>
      <c r="U349" s="19" t="str">
        <f t="shared" si="103"/>
        <v/>
      </c>
      <c r="V349" s="19" t="str">
        <f t="shared" si="97"/>
        <v/>
      </c>
      <c r="W349" s="19" t="str">
        <f t="shared" si="98"/>
        <v/>
      </c>
      <c r="X349" s="19" t="str">
        <f t="shared" si="99"/>
        <v/>
      </c>
      <c r="Y349" s="19" t="str">
        <f t="shared" si="104"/>
        <v/>
      </c>
      <c r="Z349" s="27" t="str">
        <f t="shared" si="100"/>
        <v/>
      </c>
      <c r="AA349" s="32"/>
      <c r="AB349" s="36"/>
      <c r="AC349" s="35" t="str">
        <f t="shared" si="90"/>
        <v/>
      </c>
      <c r="AD349" s="35" t="str">
        <f>IF(AA349="","",SUMIFS(商品管理表!$N$8:$N$10000,商品管理表!$C$8:$C$10000,仕入れ管理表!$D349,商品管理表!$Y$8:$Y$10000,"済"))</f>
        <v/>
      </c>
      <c r="AE349" s="35" t="str">
        <f t="shared" si="105"/>
        <v/>
      </c>
      <c r="AF349" s="18"/>
      <c r="AG349" s="18"/>
      <c r="AH349" s="18"/>
      <c r="AI349" s="156" t="str">
        <f t="shared" si="101"/>
        <v/>
      </c>
      <c r="AJ349" s="127"/>
      <c r="AK349" s="128" t="str">
        <f t="shared" si="102"/>
        <v/>
      </c>
      <c r="AL349" s="128"/>
    </row>
    <row r="350" spans="3:38" x14ac:dyDescent="0.2">
      <c r="C350" s="150">
        <v>342</v>
      </c>
      <c r="D350" s="151"/>
      <c r="E350" s="21"/>
      <c r="F350" s="24"/>
      <c r="G350" s="3"/>
      <c r="H350" s="3"/>
      <c r="I350" s="26"/>
      <c r="J350" s="26"/>
      <c r="K350" s="33"/>
      <c r="L350" s="34"/>
      <c r="M350" s="34" t="str">
        <f t="shared" si="93"/>
        <v/>
      </c>
      <c r="N350" s="34" t="str">
        <f t="shared" si="91"/>
        <v/>
      </c>
      <c r="O350" s="34"/>
      <c r="P350" s="34" t="str">
        <f t="shared" si="92"/>
        <v/>
      </c>
      <c r="Q350" s="34" t="str">
        <f t="shared" si="94"/>
        <v/>
      </c>
      <c r="R350" s="34" t="str">
        <f t="shared" si="95"/>
        <v/>
      </c>
      <c r="S350" s="19" t="str">
        <f t="shared" si="96"/>
        <v/>
      </c>
      <c r="T350" s="19"/>
      <c r="U350" s="19" t="str">
        <f t="shared" si="103"/>
        <v/>
      </c>
      <c r="V350" s="19" t="str">
        <f t="shared" si="97"/>
        <v/>
      </c>
      <c r="W350" s="19" t="str">
        <f t="shared" si="98"/>
        <v/>
      </c>
      <c r="X350" s="19" t="str">
        <f t="shared" si="99"/>
        <v/>
      </c>
      <c r="Y350" s="19" t="str">
        <f t="shared" si="104"/>
        <v/>
      </c>
      <c r="Z350" s="27" t="str">
        <f t="shared" si="100"/>
        <v/>
      </c>
      <c r="AA350" s="32"/>
      <c r="AB350" s="36"/>
      <c r="AC350" s="35" t="str">
        <f t="shared" si="90"/>
        <v/>
      </c>
      <c r="AD350" s="35" t="str">
        <f>IF(AA350="","",SUMIFS(商品管理表!$N$8:$N$10000,商品管理表!$C$8:$C$10000,仕入れ管理表!$D350,商品管理表!$Y$8:$Y$10000,"済"))</f>
        <v/>
      </c>
      <c r="AE350" s="35" t="str">
        <f t="shared" si="105"/>
        <v/>
      </c>
      <c r="AF350" s="18"/>
      <c r="AG350" s="18"/>
      <c r="AH350" s="18"/>
      <c r="AI350" s="156" t="str">
        <f t="shared" si="101"/>
        <v/>
      </c>
      <c r="AJ350" s="127"/>
      <c r="AK350" s="128" t="str">
        <f t="shared" si="102"/>
        <v/>
      </c>
      <c r="AL350" s="128"/>
    </row>
    <row r="351" spans="3:38" x14ac:dyDescent="0.2">
      <c r="C351" s="150">
        <v>343</v>
      </c>
      <c r="D351" s="151"/>
      <c r="E351" s="21"/>
      <c r="F351" s="24"/>
      <c r="G351" s="3"/>
      <c r="H351" s="3"/>
      <c r="I351" s="26"/>
      <c r="J351" s="26"/>
      <c r="K351" s="33"/>
      <c r="L351" s="34"/>
      <c r="M351" s="34" t="str">
        <f t="shared" si="93"/>
        <v/>
      </c>
      <c r="N351" s="34" t="str">
        <f t="shared" si="91"/>
        <v/>
      </c>
      <c r="O351" s="34"/>
      <c r="P351" s="34" t="str">
        <f t="shared" si="92"/>
        <v/>
      </c>
      <c r="Q351" s="34" t="str">
        <f t="shared" si="94"/>
        <v/>
      </c>
      <c r="R351" s="34" t="str">
        <f t="shared" si="95"/>
        <v/>
      </c>
      <c r="S351" s="19" t="str">
        <f t="shared" si="96"/>
        <v/>
      </c>
      <c r="T351" s="19"/>
      <c r="U351" s="19" t="str">
        <f t="shared" si="103"/>
        <v/>
      </c>
      <c r="V351" s="19" t="str">
        <f t="shared" si="97"/>
        <v/>
      </c>
      <c r="W351" s="19" t="str">
        <f t="shared" si="98"/>
        <v/>
      </c>
      <c r="X351" s="19" t="str">
        <f t="shared" si="99"/>
        <v/>
      </c>
      <c r="Y351" s="19" t="str">
        <f t="shared" si="104"/>
        <v/>
      </c>
      <c r="Z351" s="27" t="str">
        <f t="shared" si="100"/>
        <v/>
      </c>
      <c r="AA351" s="32"/>
      <c r="AB351" s="36"/>
      <c r="AC351" s="35" t="str">
        <f t="shared" si="90"/>
        <v/>
      </c>
      <c r="AD351" s="35" t="str">
        <f>IF(AA351="","",SUMIFS(商品管理表!$N$8:$N$10000,商品管理表!$C$8:$C$10000,仕入れ管理表!$D351,商品管理表!$Y$8:$Y$10000,"済"))</f>
        <v/>
      </c>
      <c r="AE351" s="35" t="str">
        <f t="shared" si="105"/>
        <v/>
      </c>
      <c r="AF351" s="18"/>
      <c r="AG351" s="18"/>
      <c r="AH351" s="18"/>
      <c r="AI351" s="156" t="str">
        <f t="shared" si="101"/>
        <v/>
      </c>
      <c r="AJ351" s="127"/>
      <c r="AK351" s="128" t="str">
        <f t="shared" si="102"/>
        <v/>
      </c>
      <c r="AL351" s="128"/>
    </row>
    <row r="352" spans="3:38" x14ac:dyDescent="0.2">
      <c r="C352" s="150">
        <v>344</v>
      </c>
      <c r="D352" s="151"/>
      <c r="E352" s="21"/>
      <c r="F352" s="24"/>
      <c r="G352" s="3"/>
      <c r="H352" s="3"/>
      <c r="I352" s="26"/>
      <c r="J352" s="26"/>
      <c r="K352" s="33"/>
      <c r="L352" s="34"/>
      <c r="M352" s="34" t="str">
        <f t="shared" si="93"/>
        <v/>
      </c>
      <c r="N352" s="34" t="str">
        <f t="shared" si="91"/>
        <v/>
      </c>
      <c r="O352" s="34"/>
      <c r="P352" s="34" t="str">
        <f t="shared" si="92"/>
        <v/>
      </c>
      <c r="Q352" s="34" t="str">
        <f t="shared" si="94"/>
        <v/>
      </c>
      <c r="R352" s="34" t="str">
        <f t="shared" si="95"/>
        <v/>
      </c>
      <c r="S352" s="19" t="str">
        <f t="shared" si="96"/>
        <v/>
      </c>
      <c r="T352" s="19"/>
      <c r="U352" s="19" t="str">
        <f t="shared" si="103"/>
        <v/>
      </c>
      <c r="V352" s="19" t="str">
        <f t="shared" si="97"/>
        <v/>
      </c>
      <c r="W352" s="19" t="str">
        <f t="shared" si="98"/>
        <v/>
      </c>
      <c r="X352" s="19" t="str">
        <f t="shared" si="99"/>
        <v/>
      </c>
      <c r="Y352" s="19" t="str">
        <f t="shared" si="104"/>
        <v/>
      </c>
      <c r="Z352" s="27" t="str">
        <f t="shared" si="100"/>
        <v/>
      </c>
      <c r="AA352" s="32"/>
      <c r="AB352" s="36"/>
      <c r="AC352" s="35" t="str">
        <f t="shared" si="90"/>
        <v/>
      </c>
      <c r="AD352" s="35" t="str">
        <f>IF(AA352="","",SUMIFS(商品管理表!$N$8:$N$10000,商品管理表!$C$8:$C$10000,仕入れ管理表!$D352,商品管理表!$Y$8:$Y$10000,"済"))</f>
        <v/>
      </c>
      <c r="AE352" s="35" t="str">
        <f t="shared" si="105"/>
        <v/>
      </c>
      <c r="AF352" s="18"/>
      <c r="AG352" s="18"/>
      <c r="AH352" s="18"/>
      <c r="AI352" s="156" t="str">
        <f t="shared" si="101"/>
        <v/>
      </c>
      <c r="AJ352" s="127"/>
      <c r="AK352" s="128" t="str">
        <f t="shared" si="102"/>
        <v/>
      </c>
      <c r="AL352" s="128"/>
    </row>
    <row r="353" spans="3:38" x14ac:dyDescent="0.2">
      <c r="C353" s="150">
        <v>345</v>
      </c>
      <c r="D353" s="151"/>
      <c r="E353" s="21"/>
      <c r="F353" s="24"/>
      <c r="G353" s="3"/>
      <c r="H353" s="3"/>
      <c r="I353" s="26"/>
      <c r="J353" s="26"/>
      <c r="K353" s="33"/>
      <c r="L353" s="34"/>
      <c r="M353" s="34" t="str">
        <f t="shared" si="93"/>
        <v/>
      </c>
      <c r="N353" s="34" t="str">
        <f t="shared" si="91"/>
        <v/>
      </c>
      <c r="O353" s="34"/>
      <c r="P353" s="34" t="str">
        <f t="shared" si="92"/>
        <v/>
      </c>
      <c r="Q353" s="34" t="str">
        <f t="shared" si="94"/>
        <v/>
      </c>
      <c r="R353" s="34" t="str">
        <f t="shared" si="95"/>
        <v/>
      </c>
      <c r="S353" s="19" t="str">
        <f t="shared" si="96"/>
        <v/>
      </c>
      <c r="T353" s="19"/>
      <c r="U353" s="19" t="str">
        <f t="shared" si="103"/>
        <v/>
      </c>
      <c r="V353" s="19" t="str">
        <f t="shared" si="97"/>
        <v/>
      </c>
      <c r="W353" s="19" t="str">
        <f t="shared" si="98"/>
        <v/>
      </c>
      <c r="X353" s="19" t="str">
        <f t="shared" si="99"/>
        <v/>
      </c>
      <c r="Y353" s="19" t="str">
        <f t="shared" si="104"/>
        <v/>
      </c>
      <c r="Z353" s="27" t="str">
        <f t="shared" si="100"/>
        <v/>
      </c>
      <c r="AA353" s="32"/>
      <c r="AB353" s="36"/>
      <c r="AC353" s="35" t="str">
        <f t="shared" si="90"/>
        <v/>
      </c>
      <c r="AD353" s="35" t="str">
        <f>IF(AA353="","",SUMIFS(商品管理表!$N$8:$N$10000,商品管理表!$C$8:$C$10000,仕入れ管理表!$D353,商品管理表!$Y$8:$Y$10000,"済"))</f>
        <v/>
      </c>
      <c r="AE353" s="35" t="str">
        <f t="shared" si="105"/>
        <v/>
      </c>
      <c r="AF353" s="18"/>
      <c r="AG353" s="18"/>
      <c r="AH353" s="18"/>
      <c r="AI353" s="156" t="str">
        <f t="shared" si="101"/>
        <v/>
      </c>
      <c r="AJ353" s="127"/>
      <c r="AK353" s="128" t="str">
        <f t="shared" si="102"/>
        <v/>
      </c>
      <c r="AL353" s="128"/>
    </row>
    <row r="354" spans="3:38" x14ac:dyDescent="0.2">
      <c r="C354" s="150">
        <v>346</v>
      </c>
      <c r="D354" s="151"/>
      <c r="E354" s="21"/>
      <c r="F354" s="24"/>
      <c r="G354" s="3"/>
      <c r="H354" s="3"/>
      <c r="I354" s="26"/>
      <c r="J354" s="26"/>
      <c r="K354" s="33"/>
      <c r="L354" s="34"/>
      <c r="M354" s="34" t="str">
        <f t="shared" si="93"/>
        <v/>
      </c>
      <c r="N354" s="34" t="str">
        <f t="shared" si="91"/>
        <v/>
      </c>
      <c r="O354" s="34"/>
      <c r="P354" s="34" t="str">
        <f t="shared" si="92"/>
        <v/>
      </c>
      <c r="Q354" s="34" t="str">
        <f t="shared" si="94"/>
        <v/>
      </c>
      <c r="R354" s="34" t="str">
        <f t="shared" si="95"/>
        <v/>
      </c>
      <c r="S354" s="19" t="str">
        <f t="shared" si="96"/>
        <v/>
      </c>
      <c r="T354" s="19"/>
      <c r="U354" s="19" t="str">
        <f t="shared" si="103"/>
        <v/>
      </c>
      <c r="V354" s="19" t="str">
        <f t="shared" si="97"/>
        <v/>
      </c>
      <c r="W354" s="19" t="str">
        <f t="shared" si="98"/>
        <v/>
      </c>
      <c r="X354" s="19" t="str">
        <f t="shared" si="99"/>
        <v/>
      </c>
      <c r="Y354" s="19" t="str">
        <f t="shared" si="104"/>
        <v/>
      </c>
      <c r="Z354" s="27" t="str">
        <f t="shared" si="100"/>
        <v/>
      </c>
      <c r="AA354" s="32"/>
      <c r="AB354" s="36"/>
      <c r="AC354" s="35" t="str">
        <f t="shared" si="90"/>
        <v/>
      </c>
      <c r="AD354" s="35" t="str">
        <f>IF(AA354="","",SUMIFS(商品管理表!$N$8:$N$10000,商品管理表!$C$8:$C$10000,仕入れ管理表!$D354,商品管理表!$Y$8:$Y$10000,"済"))</f>
        <v/>
      </c>
      <c r="AE354" s="35" t="str">
        <f t="shared" si="105"/>
        <v/>
      </c>
      <c r="AF354" s="18"/>
      <c r="AG354" s="18"/>
      <c r="AH354" s="18"/>
      <c r="AI354" s="156" t="str">
        <f t="shared" si="101"/>
        <v/>
      </c>
      <c r="AJ354" s="127"/>
      <c r="AK354" s="128" t="str">
        <f t="shared" si="102"/>
        <v/>
      </c>
      <c r="AL354" s="128"/>
    </row>
    <row r="355" spans="3:38" x14ac:dyDescent="0.2">
      <c r="C355" s="150">
        <v>347</v>
      </c>
      <c r="D355" s="151"/>
      <c r="E355" s="21"/>
      <c r="F355" s="24"/>
      <c r="G355" s="3"/>
      <c r="H355" s="3"/>
      <c r="I355" s="26"/>
      <c r="J355" s="26"/>
      <c r="K355" s="33"/>
      <c r="L355" s="34"/>
      <c r="M355" s="34" t="str">
        <f t="shared" si="93"/>
        <v/>
      </c>
      <c r="N355" s="34" t="str">
        <f t="shared" si="91"/>
        <v/>
      </c>
      <c r="O355" s="34"/>
      <c r="P355" s="34" t="str">
        <f t="shared" si="92"/>
        <v/>
      </c>
      <c r="Q355" s="34" t="str">
        <f t="shared" si="94"/>
        <v/>
      </c>
      <c r="R355" s="34" t="str">
        <f t="shared" si="95"/>
        <v/>
      </c>
      <c r="S355" s="19" t="str">
        <f t="shared" si="96"/>
        <v/>
      </c>
      <c r="T355" s="19"/>
      <c r="U355" s="19" t="str">
        <f t="shared" si="103"/>
        <v/>
      </c>
      <c r="V355" s="19" t="str">
        <f t="shared" si="97"/>
        <v/>
      </c>
      <c r="W355" s="19" t="str">
        <f t="shared" si="98"/>
        <v/>
      </c>
      <c r="X355" s="19" t="str">
        <f t="shared" si="99"/>
        <v/>
      </c>
      <c r="Y355" s="19" t="str">
        <f t="shared" si="104"/>
        <v/>
      </c>
      <c r="Z355" s="27" t="str">
        <f t="shared" si="100"/>
        <v/>
      </c>
      <c r="AA355" s="32"/>
      <c r="AB355" s="36"/>
      <c r="AC355" s="35" t="str">
        <f t="shared" si="90"/>
        <v/>
      </c>
      <c r="AD355" s="35" t="str">
        <f>IF(AA355="","",SUMIFS(商品管理表!$N$8:$N$10000,商品管理表!$C$8:$C$10000,仕入れ管理表!$D355,商品管理表!$Y$8:$Y$10000,"済"))</f>
        <v/>
      </c>
      <c r="AE355" s="35" t="str">
        <f t="shared" si="105"/>
        <v/>
      </c>
      <c r="AF355" s="18"/>
      <c r="AG355" s="18"/>
      <c r="AH355" s="18"/>
      <c r="AI355" s="156" t="str">
        <f t="shared" si="101"/>
        <v/>
      </c>
      <c r="AJ355" s="127"/>
      <c r="AK355" s="128" t="str">
        <f t="shared" si="102"/>
        <v/>
      </c>
      <c r="AL355" s="128"/>
    </row>
    <row r="356" spans="3:38" x14ac:dyDescent="0.2">
      <c r="C356" s="150">
        <v>348</v>
      </c>
      <c r="D356" s="151"/>
      <c r="E356" s="21"/>
      <c r="F356" s="24"/>
      <c r="G356" s="3"/>
      <c r="H356" s="3"/>
      <c r="I356" s="26"/>
      <c r="J356" s="26"/>
      <c r="K356" s="33"/>
      <c r="L356" s="34"/>
      <c r="M356" s="34" t="str">
        <f t="shared" si="93"/>
        <v/>
      </c>
      <c r="N356" s="34" t="str">
        <f t="shared" si="91"/>
        <v/>
      </c>
      <c r="O356" s="34"/>
      <c r="P356" s="34" t="str">
        <f t="shared" si="92"/>
        <v/>
      </c>
      <c r="Q356" s="34" t="str">
        <f t="shared" si="94"/>
        <v/>
      </c>
      <c r="R356" s="34" t="str">
        <f t="shared" si="95"/>
        <v/>
      </c>
      <c r="S356" s="19" t="str">
        <f t="shared" si="96"/>
        <v/>
      </c>
      <c r="T356" s="19"/>
      <c r="U356" s="19" t="str">
        <f t="shared" si="103"/>
        <v/>
      </c>
      <c r="V356" s="19" t="str">
        <f t="shared" si="97"/>
        <v/>
      </c>
      <c r="W356" s="19" t="str">
        <f t="shared" si="98"/>
        <v/>
      </c>
      <c r="X356" s="19" t="str">
        <f t="shared" si="99"/>
        <v/>
      </c>
      <c r="Y356" s="19" t="str">
        <f t="shared" si="104"/>
        <v/>
      </c>
      <c r="Z356" s="27" t="str">
        <f t="shared" si="100"/>
        <v/>
      </c>
      <c r="AA356" s="32"/>
      <c r="AB356" s="36"/>
      <c r="AC356" s="35" t="str">
        <f t="shared" si="90"/>
        <v/>
      </c>
      <c r="AD356" s="35" t="str">
        <f>IF(AA356="","",SUMIFS(商品管理表!$N$8:$N$10000,商品管理表!$C$8:$C$10000,仕入れ管理表!$D356,商品管理表!$Y$8:$Y$10000,"済"))</f>
        <v/>
      </c>
      <c r="AE356" s="35" t="str">
        <f t="shared" si="105"/>
        <v/>
      </c>
      <c r="AF356" s="18"/>
      <c r="AG356" s="18"/>
      <c r="AH356" s="18"/>
      <c r="AI356" s="156" t="str">
        <f t="shared" si="101"/>
        <v/>
      </c>
      <c r="AJ356" s="127"/>
      <c r="AK356" s="128" t="str">
        <f t="shared" si="102"/>
        <v/>
      </c>
      <c r="AL356" s="128"/>
    </row>
    <row r="357" spans="3:38" x14ac:dyDescent="0.2">
      <c r="C357" s="150">
        <v>349</v>
      </c>
      <c r="D357" s="151"/>
      <c r="E357" s="21"/>
      <c r="F357" s="24"/>
      <c r="G357" s="3"/>
      <c r="H357" s="3"/>
      <c r="I357" s="26"/>
      <c r="J357" s="26"/>
      <c r="K357" s="33"/>
      <c r="L357" s="34"/>
      <c r="M357" s="34" t="str">
        <f t="shared" si="93"/>
        <v/>
      </c>
      <c r="N357" s="34" t="str">
        <f t="shared" si="91"/>
        <v/>
      </c>
      <c r="O357" s="34"/>
      <c r="P357" s="34" t="str">
        <f t="shared" si="92"/>
        <v/>
      </c>
      <c r="Q357" s="34" t="str">
        <f t="shared" si="94"/>
        <v/>
      </c>
      <c r="R357" s="34" t="str">
        <f t="shared" si="95"/>
        <v/>
      </c>
      <c r="S357" s="19" t="str">
        <f t="shared" si="96"/>
        <v/>
      </c>
      <c r="T357" s="19"/>
      <c r="U357" s="19" t="str">
        <f t="shared" si="103"/>
        <v/>
      </c>
      <c r="V357" s="19" t="str">
        <f t="shared" si="97"/>
        <v/>
      </c>
      <c r="W357" s="19" t="str">
        <f t="shared" si="98"/>
        <v/>
      </c>
      <c r="X357" s="19" t="str">
        <f t="shared" si="99"/>
        <v/>
      </c>
      <c r="Y357" s="19" t="str">
        <f t="shared" si="104"/>
        <v/>
      </c>
      <c r="Z357" s="27" t="str">
        <f t="shared" si="100"/>
        <v/>
      </c>
      <c r="AA357" s="32"/>
      <c r="AB357" s="36"/>
      <c r="AC357" s="35" t="str">
        <f t="shared" si="90"/>
        <v/>
      </c>
      <c r="AD357" s="35" t="str">
        <f>IF(AA357="","",SUMIFS(商品管理表!$N$8:$N$10000,商品管理表!$C$8:$C$10000,仕入れ管理表!$D357,商品管理表!$Y$8:$Y$10000,"済"))</f>
        <v/>
      </c>
      <c r="AE357" s="35" t="str">
        <f t="shared" si="105"/>
        <v/>
      </c>
      <c r="AF357" s="18"/>
      <c r="AG357" s="18"/>
      <c r="AH357" s="18"/>
      <c r="AI357" s="156" t="str">
        <f t="shared" si="101"/>
        <v/>
      </c>
      <c r="AJ357" s="127"/>
      <c r="AK357" s="128" t="str">
        <f t="shared" si="102"/>
        <v/>
      </c>
      <c r="AL357" s="128"/>
    </row>
    <row r="358" spans="3:38" x14ac:dyDescent="0.2">
      <c r="C358" s="150">
        <v>350</v>
      </c>
      <c r="D358" s="151"/>
      <c r="E358" s="21"/>
      <c r="F358" s="24"/>
      <c r="G358" s="3"/>
      <c r="H358" s="3"/>
      <c r="I358" s="26"/>
      <c r="J358" s="26"/>
      <c r="K358" s="33"/>
      <c r="L358" s="34"/>
      <c r="M358" s="34" t="str">
        <f t="shared" si="93"/>
        <v/>
      </c>
      <c r="N358" s="34" t="str">
        <f t="shared" si="91"/>
        <v/>
      </c>
      <c r="O358" s="34"/>
      <c r="P358" s="34" t="str">
        <f t="shared" si="92"/>
        <v/>
      </c>
      <c r="Q358" s="34" t="str">
        <f t="shared" si="94"/>
        <v/>
      </c>
      <c r="R358" s="34" t="str">
        <f t="shared" si="95"/>
        <v/>
      </c>
      <c r="S358" s="19" t="str">
        <f t="shared" si="96"/>
        <v/>
      </c>
      <c r="T358" s="19"/>
      <c r="U358" s="19" t="str">
        <f t="shared" si="103"/>
        <v/>
      </c>
      <c r="V358" s="19" t="str">
        <f t="shared" si="97"/>
        <v/>
      </c>
      <c r="W358" s="19" t="str">
        <f t="shared" si="98"/>
        <v/>
      </c>
      <c r="X358" s="19" t="str">
        <f t="shared" si="99"/>
        <v/>
      </c>
      <c r="Y358" s="19" t="str">
        <f t="shared" si="104"/>
        <v/>
      </c>
      <c r="Z358" s="27" t="str">
        <f t="shared" si="100"/>
        <v/>
      </c>
      <c r="AA358" s="32"/>
      <c r="AB358" s="36"/>
      <c r="AC358" s="35" t="str">
        <f t="shared" si="90"/>
        <v/>
      </c>
      <c r="AD358" s="35" t="str">
        <f>IF(AA358="","",SUMIFS(商品管理表!$N$8:$N$10000,商品管理表!$C$8:$C$10000,仕入れ管理表!$D358,商品管理表!$Y$8:$Y$10000,"済"))</f>
        <v/>
      </c>
      <c r="AE358" s="35" t="str">
        <f t="shared" si="105"/>
        <v/>
      </c>
      <c r="AF358" s="18"/>
      <c r="AG358" s="18"/>
      <c r="AH358" s="18"/>
      <c r="AI358" s="156" t="str">
        <f t="shared" si="101"/>
        <v/>
      </c>
      <c r="AJ358" s="127"/>
      <c r="AK358" s="128" t="str">
        <f t="shared" si="102"/>
        <v/>
      </c>
      <c r="AL358" s="128"/>
    </row>
    <row r="359" spans="3:38" x14ac:dyDescent="0.2">
      <c r="C359" s="150">
        <v>351</v>
      </c>
      <c r="D359" s="151"/>
      <c r="E359" s="21"/>
      <c r="F359" s="24"/>
      <c r="G359" s="3"/>
      <c r="H359" s="3"/>
      <c r="I359" s="26"/>
      <c r="J359" s="26"/>
      <c r="K359" s="33"/>
      <c r="L359" s="34"/>
      <c r="M359" s="34" t="str">
        <f t="shared" si="93"/>
        <v/>
      </c>
      <c r="N359" s="34" t="str">
        <f t="shared" si="91"/>
        <v/>
      </c>
      <c r="O359" s="34"/>
      <c r="P359" s="34" t="str">
        <f t="shared" si="92"/>
        <v/>
      </c>
      <c r="Q359" s="34" t="str">
        <f t="shared" si="94"/>
        <v/>
      </c>
      <c r="R359" s="34" t="str">
        <f t="shared" si="95"/>
        <v/>
      </c>
      <c r="S359" s="19" t="str">
        <f t="shared" si="96"/>
        <v/>
      </c>
      <c r="T359" s="19"/>
      <c r="U359" s="19" t="str">
        <f t="shared" si="103"/>
        <v/>
      </c>
      <c r="V359" s="19" t="str">
        <f t="shared" si="97"/>
        <v/>
      </c>
      <c r="W359" s="19" t="str">
        <f t="shared" si="98"/>
        <v/>
      </c>
      <c r="X359" s="19" t="str">
        <f t="shared" si="99"/>
        <v/>
      </c>
      <c r="Y359" s="19" t="str">
        <f t="shared" si="104"/>
        <v/>
      </c>
      <c r="Z359" s="27" t="str">
        <f t="shared" si="100"/>
        <v/>
      </c>
      <c r="AA359" s="32"/>
      <c r="AB359" s="36"/>
      <c r="AC359" s="35" t="str">
        <f t="shared" si="90"/>
        <v/>
      </c>
      <c r="AD359" s="35" t="str">
        <f>IF(AA359="","",SUMIFS(商品管理表!$N$8:$N$10000,商品管理表!$C$8:$C$10000,仕入れ管理表!$D359,商品管理表!$Y$8:$Y$10000,"済"))</f>
        <v/>
      </c>
      <c r="AE359" s="35" t="str">
        <f t="shared" si="105"/>
        <v/>
      </c>
      <c r="AF359" s="18"/>
      <c r="AG359" s="18"/>
      <c r="AH359" s="18"/>
      <c r="AI359" s="156" t="str">
        <f t="shared" si="101"/>
        <v/>
      </c>
      <c r="AJ359" s="127"/>
      <c r="AK359" s="128" t="str">
        <f t="shared" si="102"/>
        <v/>
      </c>
      <c r="AL359" s="128"/>
    </row>
    <row r="360" spans="3:38" x14ac:dyDescent="0.2">
      <c r="C360" s="150">
        <v>352</v>
      </c>
      <c r="D360" s="151"/>
      <c r="E360" s="21"/>
      <c r="F360" s="24"/>
      <c r="G360" s="3"/>
      <c r="H360" s="3"/>
      <c r="I360" s="26"/>
      <c r="J360" s="26"/>
      <c r="K360" s="33"/>
      <c r="L360" s="34"/>
      <c r="M360" s="34" t="str">
        <f t="shared" si="93"/>
        <v/>
      </c>
      <c r="N360" s="34" t="str">
        <f t="shared" si="91"/>
        <v/>
      </c>
      <c r="O360" s="34"/>
      <c r="P360" s="34" t="str">
        <f t="shared" si="92"/>
        <v/>
      </c>
      <c r="Q360" s="34" t="str">
        <f t="shared" si="94"/>
        <v/>
      </c>
      <c r="R360" s="34" t="str">
        <f t="shared" si="95"/>
        <v/>
      </c>
      <c r="S360" s="19" t="str">
        <f t="shared" si="96"/>
        <v/>
      </c>
      <c r="T360" s="19"/>
      <c r="U360" s="19" t="str">
        <f t="shared" si="103"/>
        <v/>
      </c>
      <c r="V360" s="19" t="str">
        <f t="shared" si="97"/>
        <v/>
      </c>
      <c r="W360" s="19" t="str">
        <f t="shared" si="98"/>
        <v/>
      </c>
      <c r="X360" s="19" t="str">
        <f t="shared" si="99"/>
        <v/>
      </c>
      <c r="Y360" s="19" t="str">
        <f t="shared" si="104"/>
        <v/>
      </c>
      <c r="Z360" s="27" t="str">
        <f t="shared" si="100"/>
        <v/>
      </c>
      <c r="AA360" s="32"/>
      <c r="AB360" s="36"/>
      <c r="AC360" s="35" t="str">
        <f t="shared" si="90"/>
        <v/>
      </c>
      <c r="AD360" s="35" t="str">
        <f>IF(AA360="","",SUMIFS(商品管理表!$N$8:$N$10000,商品管理表!$C$8:$C$10000,仕入れ管理表!$D360,商品管理表!$Y$8:$Y$10000,"済"))</f>
        <v/>
      </c>
      <c r="AE360" s="35" t="str">
        <f t="shared" si="105"/>
        <v/>
      </c>
      <c r="AF360" s="18"/>
      <c r="AG360" s="18"/>
      <c r="AH360" s="18"/>
      <c r="AI360" s="156" t="str">
        <f t="shared" si="101"/>
        <v/>
      </c>
      <c r="AJ360" s="127"/>
      <c r="AK360" s="128" t="str">
        <f t="shared" si="102"/>
        <v/>
      </c>
      <c r="AL360" s="128"/>
    </row>
    <row r="361" spans="3:38" x14ac:dyDescent="0.2">
      <c r="C361" s="150">
        <v>353</v>
      </c>
      <c r="D361" s="151"/>
      <c r="E361" s="21"/>
      <c r="F361" s="24"/>
      <c r="G361" s="3"/>
      <c r="H361" s="3"/>
      <c r="I361" s="26"/>
      <c r="J361" s="26"/>
      <c r="K361" s="33"/>
      <c r="L361" s="34"/>
      <c r="M361" s="34" t="str">
        <f t="shared" si="93"/>
        <v/>
      </c>
      <c r="N361" s="34" t="str">
        <f t="shared" si="91"/>
        <v/>
      </c>
      <c r="O361" s="34"/>
      <c r="P361" s="34" t="str">
        <f t="shared" si="92"/>
        <v/>
      </c>
      <c r="Q361" s="34" t="str">
        <f t="shared" si="94"/>
        <v/>
      </c>
      <c r="R361" s="34" t="str">
        <f t="shared" si="95"/>
        <v/>
      </c>
      <c r="S361" s="19" t="str">
        <f t="shared" si="96"/>
        <v/>
      </c>
      <c r="T361" s="19"/>
      <c r="U361" s="19" t="str">
        <f t="shared" si="103"/>
        <v/>
      </c>
      <c r="V361" s="19" t="str">
        <f t="shared" si="97"/>
        <v/>
      </c>
      <c r="W361" s="19" t="str">
        <f t="shared" si="98"/>
        <v/>
      </c>
      <c r="X361" s="19" t="str">
        <f t="shared" si="99"/>
        <v/>
      </c>
      <c r="Y361" s="19" t="str">
        <f t="shared" si="104"/>
        <v/>
      </c>
      <c r="Z361" s="27" t="str">
        <f t="shared" si="100"/>
        <v/>
      </c>
      <c r="AA361" s="32"/>
      <c r="AB361" s="36"/>
      <c r="AC361" s="35" t="str">
        <f t="shared" si="90"/>
        <v/>
      </c>
      <c r="AD361" s="35" t="str">
        <f>IF(AA361="","",SUMIFS(商品管理表!$N$8:$N$10000,商品管理表!$C$8:$C$10000,仕入れ管理表!$D361,商品管理表!$Y$8:$Y$10000,"済"))</f>
        <v/>
      </c>
      <c r="AE361" s="35" t="str">
        <f t="shared" si="105"/>
        <v/>
      </c>
      <c r="AF361" s="18"/>
      <c r="AG361" s="18"/>
      <c r="AH361" s="18"/>
      <c r="AI361" s="156" t="str">
        <f t="shared" si="101"/>
        <v/>
      </c>
      <c r="AJ361" s="127"/>
      <c r="AK361" s="128" t="str">
        <f t="shared" si="102"/>
        <v/>
      </c>
      <c r="AL361" s="128"/>
    </row>
    <row r="362" spans="3:38" x14ac:dyDescent="0.2">
      <c r="C362" s="150">
        <v>354</v>
      </c>
      <c r="D362" s="151"/>
      <c r="E362" s="21"/>
      <c r="F362" s="24"/>
      <c r="G362" s="3"/>
      <c r="H362" s="3"/>
      <c r="I362" s="26"/>
      <c r="J362" s="26"/>
      <c r="K362" s="33"/>
      <c r="L362" s="34"/>
      <c r="M362" s="34" t="str">
        <f t="shared" si="93"/>
        <v/>
      </c>
      <c r="N362" s="34" t="str">
        <f t="shared" si="91"/>
        <v/>
      </c>
      <c r="O362" s="34"/>
      <c r="P362" s="34" t="str">
        <f t="shared" si="92"/>
        <v/>
      </c>
      <c r="Q362" s="34" t="str">
        <f t="shared" si="94"/>
        <v/>
      </c>
      <c r="R362" s="34" t="str">
        <f t="shared" si="95"/>
        <v/>
      </c>
      <c r="S362" s="19" t="str">
        <f t="shared" si="96"/>
        <v/>
      </c>
      <c r="T362" s="19"/>
      <c r="U362" s="19" t="str">
        <f t="shared" si="103"/>
        <v/>
      </c>
      <c r="V362" s="19" t="str">
        <f t="shared" si="97"/>
        <v/>
      </c>
      <c r="W362" s="19" t="str">
        <f t="shared" si="98"/>
        <v/>
      </c>
      <c r="X362" s="19" t="str">
        <f t="shared" si="99"/>
        <v/>
      </c>
      <c r="Y362" s="19" t="str">
        <f t="shared" si="104"/>
        <v/>
      </c>
      <c r="Z362" s="27" t="str">
        <f t="shared" si="100"/>
        <v/>
      </c>
      <c r="AA362" s="32"/>
      <c r="AB362" s="36"/>
      <c r="AC362" s="35" t="str">
        <f t="shared" si="90"/>
        <v/>
      </c>
      <c r="AD362" s="35" t="str">
        <f>IF(AA362="","",SUMIFS(商品管理表!$N$8:$N$10000,商品管理表!$C$8:$C$10000,仕入れ管理表!$D362,商品管理表!$Y$8:$Y$10000,"済"))</f>
        <v/>
      </c>
      <c r="AE362" s="35" t="str">
        <f t="shared" si="105"/>
        <v/>
      </c>
      <c r="AF362" s="18"/>
      <c r="AG362" s="18"/>
      <c r="AH362" s="18"/>
      <c r="AI362" s="156" t="str">
        <f t="shared" si="101"/>
        <v/>
      </c>
      <c r="AJ362" s="127"/>
      <c r="AK362" s="128" t="str">
        <f t="shared" si="102"/>
        <v/>
      </c>
      <c r="AL362" s="128"/>
    </row>
    <row r="363" spans="3:38" x14ac:dyDescent="0.2">
      <c r="C363" s="150">
        <v>355</v>
      </c>
      <c r="D363" s="151"/>
      <c r="E363" s="21"/>
      <c r="F363" s="24"/>
      <c r="G363" s="3"/>
      <c r="H363" s="3"/>
      <c r="I363" s="26"/>
      <c r="J363" s="26"/>
      <c r="K363" s="33"/>
      <c r="L363" s="34"/>
      <c r="M363" s="34" t="str">
        <f t="shared" si="93"/>
        <v/>
      </c>
      <c r="N363" s="34" t="str">
        <f t="shared" si="91"/>
        <v/>
      </c>
      <c r="O363" s="34"/>
      <c r="P363" s="34" t="str">
        <f t="shared" si="92"/>
        <v/>
      </c>
      <c r="Q363" s="34" t="str">
        <f t="shared" si="94"/>
        <v/>
      </c>
      <c r="R363" s="34" t="str">
        <f t="shared" si="95"/>
        <v/>
      </c>
      <c r="S363" s="19" t="str">
        <f t="shared" si="96"/>
        <v/>
      </c>
      <c r="T363" s="19"/>
      <c r="U363" s="19" t="str">
        <f t="shared" si="103"/>
        <v/>
      </c>
      <c r="V363" s="19" t="str">
        <f t="shared" si="97"/>
        <v/>
      </c>
      <c r="W363" s="19" t="str">
        <f t="shared" si="98"/>
        <v/>
      </c>
      <c r="X363" s="19" t="str">
        <f t="shared" si="99"/>
        <v/>
      </c>
      <c r="Y363" s="19" t="str">
        <f t="shared" si="104"/>
        <v/>
      </c>
      <c r="Z363" s="27" t="str">
        <f t="shared" si="100"/>
        <v/>
      </c>
      <c r="AA363" s="32"/>
      <c r="AB363" s="36"/>
      <c r="AC363" s="35" t="str">
        <f t="shared" si="90"/>
        <v/>
      </c>
      <c r="AD363" s="35" t="str">
        <f>IF(AA363="","",SUMIFS(商品管理表!$N$8:$N$10000,商品管理表!$C$8:$C$10000,仕入れ管理表!$D363,商品管理表!$Y$8:$Y$10000,"済"))</f>
        <v/>
      </c>
      <c r="AE363" s="35" t="str">
        <f t="shared" si="105"/>
        <v/>
      </c>
      <c r="AF363" s="18"/>
      <c r="AG363" s="18"/>
      <c r="AH363" s="18"/>
      <c r="AI363" s="156" t="str">
        <f t="shared" si="101"/>
        <v/>
      </c>
      <c r="AJ363" s="127"/>
      <c r="AK363" s="128" t="str">
        <f t="shared" si="102"/>
        <v/>
      </c>
      <c r="AL363" s="128"/>
    </row>
    <row r="364" spans="3:38" x14ac:dyDescent="0.2">
      <c r="C364" s="150">
        <v>356</v>
      </c>
      <c r="D364" s="151"/>
      <c r="E364" s="21"/>
      <c r="F364" s="24"/>
      <c r="G364" s="3"/>
      <c r="H364" s="3"/>
      <c r="I364" s="26"/>
      <c r="J364" s="26"/>
      <c r="K364" s="33"/>
      <c r="L364" s="34"/>
      <c r="M364" s="34" t="str">
        <f t="shared" si="93"/>
        <v/>
      </c>
      <c r="N364" s="34" t="str">
        <f t="shared" si="91"/>
        <v/>
      </c>
      <c r="O364" s="34"/>
      <c r="P364" s="34" t="str">
        <f t="shared" si="92"/>
        <v/>
      </c>
      <c r="Q364" s="34" t="str">
        <f t="shared" si="94"/>
        <v/>
      </c>
      <c r="R364" s="34" t="str">
        <f t="shared" si="95"/>
        <v/>
      </c>
      <c r="S364" s="19" t="str">
        <f t="shared" si="96"/>
        <v/>
      </c>
      <c r="T364" s="19"/>
      <c r="U364" s="19" t="str">
        <f t="shared" si="103"/>
        <v/>
      </c>
      <c r="V364" s="19" t="str">
        <f t="shared" si="97"/>
        <v/>
      </c>
      <c r="W364" s="19" t="str">
        <f t="shared" si="98"/>
        <v/>
      </c>
      <c r="X364" s="19" t="str">
        <f t="shared" si="99"/>
        <v/>
      </c>
      <c r="Y364" s="19" t="str">
        <f t="shared" si="104"/>
        <v/>
      </c>
      <c r="Z364" s="27" t="str">
        <f t="shared" si="100"/>
        <v/>
      </c>
      <c r="AA364" s="32"/>
      <c r="AB364" s="36"/>
      <c r="AC364" s="35" t="str">
        <f t="shared" si="90"/>
        <v/>
      </c>
      <c r="AD364" s="35" t="str">
        <f>IF(AA364="","",SUMIFS(商品管理表!$N$8:$N$10000,商品管理表!$C$8:$C$10000,仕入れ管理表!$D364,商品管理表!$Y$8:$Y$10000,"済"))</f>
        <v/>
      </c>
      <c r="AE364" s="35" t="str">
        <f t="shared" si="105"/>
        <v/>
      </c>
      <c r="AF364" s="18"/>
      <c r="AG364" s="18"/>
      <c r="AH364" s="18"/>
      <c r="AI364" s="156" t="str">
        <f t="shared" si="101"/>
        <v/>
      </c>
      <c r="AJ364" s="127"/>
      <c r="AK364" s="128" t="str">
        <f t="shared" si="102"/>
        <v/>
      </c>
      <c r="AL364" s="128"/>
    </row>
    <row r="365" spans="3:38" x14ac:dyDescent="0.2">
      <c r="C365" s="150">
        <v>357</v>
      </c>
      <c r="D365" s="151"/>
      <c r="E365" s="21"/>
      <c r="F365" s="24"/>
      <c r="G365" s="3"/>
      <c r="H365" s="3"/>
      <c r="I365" s="26"/>
      <c r="J365" s="26"/>
      <c r="K365" s="33"/>
      <c r="L365" s="34"/>
      <c r="M365" s="34" t="str">
        <f t="shared" si="93"/>
        <v/>
      </c>
      <c r="N365" s="34" t="str">
        <f t="shared" si="91"/>
        <v/>
      </c>
      <c r="O365" s="34"/>
      <c r="P365" s="34" t="str">
        <f t="shared" si="92"/>
        <v/>
      </c>
      <c r="Q365" s="34" t="str">
        <f t="shared" si="94"/>
        <v/>
      </c>
      <c r="R365" s="34" t="str">
        <f t="shared" si="95"/>
        <v/>
      </c>
      <c r="S365" s="19" t="str">
        <f t="shared" si="96"/>
        <v/>
      </c>
      <c r="T365" s="19"/>
      <c r="U365" s="19" t="str">
        <f t="shared" si="103"/>
        <v/>
      </c>
      <c r="V365" s="19" t="str">
        <f t="shared" si="97"/>
        <v/>
      </c>
      <c r="W365" s="19" t="str">
        <f t="shared" si="98"/>
        <v/>
      </c>
      <c r="X365" s="19" t="str">
        <f t="shared" si="99"/>
        <v/>
      </c>
      <c r="Y365" s="19" t="str">
        <f t="shared" si="104"/>
        <v/>
      </c>
      <c r="Z365" s="27" t="str">
        <f t="shared" si="100"/>
        <v/>
      </c>
      <c r="AA365" s="32"/>
      <c r="AB365" s="36"/>
      <c r="AC365" s="35" t="str">
        <f t="shared" si="90"/>
        <v/>
      </c>
      <c r="AD365" s="35" t="str">
        <f>IF(AA365="","",SUMIFS(商品管理表!$N$8:$N$10000,商品管理表!$C$8:$C$10000,仕入れ管理表!$D365,商品管理表!$Y$8:$Y$10000,"済"))</f>
        <v/>
      </c>
      <c r="AE365" s="35" t="str">
        <f t="shared" si="105"/>
        <v/>
      </c>
      <c r="AF365" s="18"/>
      <c r="AG365" s="18"/>
      <c r="AH365" s="18"/>
      <c r="AI365" s="156" t="str">
        <f t="shared" si="101"/>
        <v/>
      </c>
      <c r="AJ365" s="127"/>
      <c r="AK365" s="128" t="str">
        <f t="shared" si="102"/>
        <v/>
      </c>
      <c r="AL365" s="128"/>
    </row>
    <row r="366" spans="3:38" x14ac:dyDescent="0.2">
      <c r="C366" s="150">
        <v>358</v>
      </c>
      <c r="D366" s="151"/>
      <c r="E366" s="21"/>
      <c r="F366" s="24"/>
      <c r="G366" s="3"/>
      <c r="H366" s="3"/>
      <c r="I366" s="26"/>
      <c r="J366" s="26"/>
      <c r="K366" s="33"/>
      <c r="L366" s="34"/>
      <c r="M366" s="34" t="str">
        <f t="shared" si="93"/>
        <v/>
      </c>
      <c r="N366" s="34" t="str">
        <f t="shared" si="91"/>
        <v/>
      </c>
      <c r="O366" s="34"/>
      <c r="P366" s="34" t="str">
        <f t="shared" si="92"/>
        <v/>
      </c>
      <c r="Q366" s="34" t="str">
        <f t="shared" si="94"/>
        <v/>
      </c>
      <c r="R366" s="34" t="str">
        <f t="shared" si="95"/>
        <v/>
      </c>
      <c r="S366" s="19" t="str">
        <f t="shared" si="96"/>
        <v/>
      </c>
      <c r="T366" s="19"/>
      <c r="U366" s="19" t="str">
        <f t="shared" si="103"/>
        <v/>
      </c>
      <c r="V366" s="19" t="str">
        <f t="shared" si="97"/>
        <v/>
      </c>
      <c r="W366" s="19" t="str">
        <f t="shared" si="98"/>
        <v/>
      </c>
      <c r="X366" s="19" t="str">
        <f t="shared" si="99"/>
        <v/>
      </c>
      <c r="Y366" s="19" t="str">
        <f t="shared" si="104"/>
        <v/>
      </c>
      <c r="Z366" s="27" t="str">
        <f t="shared" si="100"/>
        <v/>
      </c>
      <c r="AA366" s="32"/>
      <c r="AB366" s="36"/>
      <c r="AC366" s="35" t="str">
        <f t="shared" si="90"/>
        <v/>
      </c>
      <c r="AD366" s="35" t="str">
        <f>IF(AA366="","",SUMIFS(商品管理表!$N$8:$N$10000,商品管理表!$C$8:$C$10000,仕入れ管理表!$D366,商品管理表!$Y$8:$Y$10000,"済"))</f>
        <v/>
      </c>
      <c r="AE366" s="35" t="str">
        <f t="shared" si="105"/>
        <v/>
      </c>
      <c r="AF366" s="18"/>
      <c r="AG366" s="18"/>
      <c r="AH366" s="18"/>
      <c r="AI366" s="156" t="str">
        <f t="shared" si="101"/>
        <v/>
      </c>
      <c r="AJ366" s="127"/>
      <c r="AK366" s="128" t="str">
        <f t="shared" si="102"/>
        <v/>
      </c>
      <c r="AL366" s="128"/>
    </row>
    <row r="367" spans="3:38" x14ac:dyDescent="0.2">
      <c r="C367" s="150">
        <v>359</v>
      </c>
      <c r="D367" s="151"/>
      <c r="E367" s="21"/>
      <c r="F367" s="24"/>
      <c r="G367" s="3"/>
      <c r="H367" s="3"/>
      <c r="I367" s="26"/>
      <c r="J367" s="26"/>
      <c r="K367" s="33"/>
      <c r="L367" s="34"/>
      <c r="M367" s="34" t="str">
        <f t="shared" si="93"/>
        <v/>
      </c>
      <c r="N367" s="34" t="str">
        <f t="shared" si="91"/>
        <v/>
      </c>
      <c r="O367" s="34"/>
      <c r="P367" s="34" t="str">
        <f t="shared" si="92"/>
        <v/>
      </c>
      <c r="Q367" s="34" t="str">
        <f t="shared" si="94"/>
        <v/>
      </c>
      <c r="R367" s="34" t="str">
        <f t="shared" si="95"/>
        <v/>
      </c>
      <c r="S367" s="19" t="str">
        <f t="shared" si="96"/>
        <v/>
      </c>
      <c r="T367" s="19"/>
      <c r="U367" s="19" t="str">
        <f t="shared" si="103"/>
        <v/>
      </c>
      <c r="V367" s="19" t="str">
        <f t="shared" si="97"/>
        <v/>
      </c>
      <c r="W367" s="19" t="str">
        <f t="shared" si="98"/>
        <v/>
      </c>
      <c r="X367" s="19" t="str">
        <f t="shared" si="99"/>
        <v/>
      </c>
      <c r="Y367" s="19" t="str">
        <f t="shared" si="104"/>
        <v/>
      </c>
      <c r="Z367" s="27" t="str">
        <f t="shared" si="100"/>
        <v/>
      </c>
      <c r="AA367" s="32"/>
      <c r="AB367" s="36"/>
      <c r="AC367" s="35" t="str">
        <f t="shared" si="90"/>
        <v/>
      </c>
      <c r="AD367" s="35" t="str">
        <f>IF(AA367="","",SUMIFS(商品管理表!$N$8:$N$10000,商品管理表!$C$8:$C$10000,仕入れ管理表!$D367,商品管理表!$Y$8:$Y$10000,"済"))</f>
        <v/>
      </c>
      <c r="AE367" s="35" t="str">
        <f t="shared" si="105"/>
        <v/>
      </c>
      <c r="AF367" s="18"/>
      <c r="AG367" s="18"/>
      <c r="AH367" s="18"/>
      <c r="AI367" s="156" t="str">
        <f t="shared" si="101"/>
        <v/>
      </c>
      <c r="AJ367" s="127"/>
      <c r="AK367" s="128" t="str">
        <f t="shared" si="102"/>
        <v/>
      </c>
      <c r="AL367" s="128"/>
    </row>
    <row r="368" spans="3:38" x14ac:dyDescent="0.2">
      <c r="C368" s="150">
        <v>360</v>
      </c>
      <c r="D368" s="151"/>
      <c r="E368" s="21"/>
      <c r="F368" s="24"/>
      <c r="G368" s="3"/>
      <c r="H368" s="3"/>
      <c r="I368" s="26"/>
      <c r="J368" s="26"/>
      <c r="K368" s="33"/>
      <c r="L368" s="34"/>
      <c r="M368" s="34" t="str">
        <f t="shared" si="93"/>
        <v/>
      </c>
      <c r="N368" s="34" t="str">
        <f t="shared" si="91"/>
        <v/>
      </c>
      <c r="O368" s="34"/>
      <c r="P368" s="34" t="str">
        <f t="shared" si="92"/>
        <v/>
      </c>
      <c r="Q368" s="34" t="str">
        <f t="shared" si="94"/>
        <v/>
      </c>
      <c r="R368" s="34" t="str">
        <f t="shared" si="95"/>
        <v/>
      </c>
      <c r="S368" s="19" t="str">
        <f t="shared" si="96"/>
        <v/>
      </c>
      <c r="T368" s="19"/>
      <c r="U368" s="19" t="str">
        <f t="shared" si="103"/>
        <v/>
      </c>
      <c r="V368" s="19" t="str">
        <f t="shared" si="97"/>
        <v/>
      </c>
      <c r="W368" s="19" t="str">
        <f t="shared" si="98"/>
        <v/>
      </c>
      <c r="X368" s="19" t="str">
        <f t="shared" si="99"/>
        <v/>
      </c>
      <c r="Y368" s="19" t="str">
        <f t="shared" si="104"/>
        <v/>
      </c>
      <c r="Z368" s="27" t="str">
        <f t="shared" si="100"/>
        <v/>
      </c>
      <c r="AA368" s="32"/>
      <c r="AB368" s="36"/>
      <c r="AC368" s="35" t="str">
        <f t="shared" si="90"/>
        <v/>
      </c>
      <c r="AD368" s="35" t="str">
        <f>IF(AA368="","",SUMIFS(商品管理表!$N$8:$N$10000,商品管理表!$C$8:$C$10000,仕入れ管理表!$D368,商品管理表!$Y$8:$Y$10000,"済"))</f>
        <v/>
      </c>
      <c r="AE368" s="35" t="str">
        <f t="shared" si="105"/>
        <v/>
      </c>
      <c r="AF368" s="18"/>
      <c r="AG368" s="18"/>
      <c r="AH368" s="18"/>
      <c r="AI368" s="156" t="str">
        <f t="shared" si="101"/>
        <v/>
      </c>
      <c r="AJ368" s="127"/>
      <c r="AK368" s="128" t="str">
        <f t="shared" si="102"/>
        <v/>
      </c>
      <c r="AL368" s="128"/>
    </row>
    <row r="369" spans="3:38" x14ac:dyDescent="0.2">
      <c r="C369" s="150">
        <v>361</v>
      </c>
      <c r="D369" s="151"/>
      <c r="E369" s="21"/>
      <c r="F369" s="24"/>
      <c r="G369" s="3"/>
      <c r="H369" s="3"/>
      <c r="I369" s="26"/>
      <c r="J369" s="26"/>
      <c r="K369" s="33"/>
      <c r="L369" s="34"/>
      <c r="M369" s="34" t="str">
        <f t="shared" si="93"/>
        <v/>
      </c>
      <c r="N369" s="34" t="str">
        <f t="shared" si="91"/>
        <v/>
      </c>
      <c r="O369" s="34"/>
      <c r="P369" s="34" t="str">
        <f t="shared" si="92"/>
        <v/>
      </c>
      <c r="Q369" s="34" t="str">
        <f t="shared" si="94"/>
        <v/>
      </c>
      <c r="R369" s="34" t="str">
        <f t="shared" si="95"/>
        <v/>
      </c>
      <c r="S369" s="19" t="str">
        <f t="shared" si="96"/>
        <v/>
      </c>
      <c r="T369" s="19"/>
      <c r="U369" s="19" t="str">
        <f t="shared" si="103"/>
        <v/>
      </c>
      <c r="V369" s="19" t="str">
        <f t="shared" si="97"/>
        <v/>
      </c>
      <c r="W369" s="19" t="str">
        <f t="shared" si="98"/>
        <v/>
      </c>
      <c r="X369" s="19" t="str">
        <f t="shared" si="99"/>
        <v/>
      </c>
      <c r="Y369" s="19" t="str">
        <f t="shared" si="104"/>
        <v/>
      </c>
      <c r="Z369" s="27" t="str">
        <f t="shared" si="100"/>
        <v/>
      </c>
      <c r="AA369" s="32"/>
      <c r="AB369" s="36"/>
      <c r="AC369" s="35" t="str">
        <f t="shared" si="90"/>
        <v/>
      </c>
      <c r="AD369" s="35" t="str">
        <f>IF(AA369="","",SUMIFS(商品管理表!$N$8:$N$10000,商品管理表!$C$8:$C$10000,仕入れ管理表!$D369,商品管理表!$Y$8:$Y$10000,"済"))</f>
        <v/>
      </c>
      <c r="AE369" s="35" t="str">
        <f t="shared" si="105"/>
        <v/>
      </c>
      <c r="AF369" s="18"/>
      <c r="AG369" s="18"/>
      <c r="AH369" s="18"/>
      <c r="AI369" s="156" t="str">
        <f t="shared" si="101"/>
        <v/>
      </c>
      <c r="AJ369" s="127"/>
      <c r="AK369" s="128" t="str">
        <f t="shared" si="102"/>
        <v/>
      </c>
      <c r="AL369" s="128"/>
    </row>
    <row r="370" spans="3:38" x14ac:dyDescent="0.2">
      <c r="C370" s="150">
        <v>362</v>
      </c>
      <c r="D370" s="151"/>
      <c r="E370" s="21"/>
      <c r="F370" s="24"/>
      <c r="G370" s="3"/>
      <c r="H370" s="3"/>
      <c r="I370" s="26"/>
      <c r="J370" s="26"/>
      <c r="K370" s="33"/>
      <c r="L370" s="34"/>
      <c r="M370" s="34" t="str">
        <f t="shared" si="93"/>
        <v/>
      </c>
      <c r="N370" s="34" t="str">
        <f t="shared" si="91"/>
        <v/>
      </c>
      <c r="O370" s="34"/>
      <c r="P370" s="34" t="str">
        <f t="shared" si="92"/>
        <v/>
      </c>
      <c r="Q370" s="34" t="str">
        <f t="shared" si="94"/>
        <v/>
      </c>
      <c r="R370" s="34" t="str">
        <f t="shared" si="95"/>
        <v/>
      </c>
      <c r="S370" s="19" t="str">
        <f t="shared" si="96"/>
        <v/>
      </c>
      <c r="T370" s="19"/>
      <c r="U370" s="19" t="str">
        <f t="shared" si="103"/>
        <v/>
      </c>
      <c r="V370" s="19" t="str">
        <f t="shared" si="97"/>
        <v/>
      </c>
      <c r="W370" s="19" t="str">
        <f t="shared" si="98"/>
        <v/>
      </c>
      <c r="X370" s="19" t="str">
        <f t="shared" si="99"/>
        <v/>
      </c>
      <c r="Y370" s="19" t="str">
        <f t="shared" si="104"/>
        <v/>
      </c>
      <c r="Z370" s="27" t="str">
        <f t="shared" si="100"/>
        <v/>
      </c>
      <c r="AA370" s="32"/>
      <c r="AB370" s="36"/>
      <c r="AC370" s="35" t="str">
        <f t="shared" si="90"/>
        <v/>
      </c>
      <c r="AD370" s="35" t="str">
        <f>IF(AA370="","",SUMIFS(商品管理表!$N$8:$N$10000,商品管理表!$C$8:$C$10000,仕入れ管理表!$D370,商品管理表!$Y$8:$Y$10000,"済"))</f>
        <v/>
      </c>
      <c r="AE370" s="35" t="str">
        <f t="shared" si="105"/>
        <v/>
      </c>
      <c r="AF370" s="18"/>
      <c r="AG370" s="18"/>
      <c r="AH370" s="18"/>
      <c r="AI370" s="156" t="str">
        <f t="shared" si="101"/>
        <v/>
      </c>
      <c r="AJ370" s="127"/>
      <c r="AK370" s="128" t="str">
        <f t="shared" si="102"/>
        <v/>
      </c>
      <c r="AL370" s="128"/>
    </row>
    <row r="371" spans="3:38" x14ac:dyDescent="0.2">
      <c r="C371" s="150">
        <v>363</v>
      </c>
      <c r="D371" s="151"/>
      <c r="E371" s="21"/>
      <c r="F371" s="24"/>
      <c r="G371" s="3"/>
      <c r="H371" s="3"/>
      <c r="I371" s="26"/>
      <c r="J371" s="26"/>
      <c r="K371" s="33"/>
      <c r="L371" s="34"/>
      <c r="M371" s="34" t="str">
        <f t="shared" si="93"/>
        <v/>
      </c>
      <c r="N371" s="34" t="str">
        <f t="shared" si="91"/>
        <v/>
      </c>
      <c r="O371" s="34"/>
      <c r="P371" s="34" t="str">
        <f t="shared" si="92"/>
        <v/>
      </c>
      <c r="Q371" s="34" t="str">
        <f t="shared" si="94"/>
        <v/>
      </c>
      <c r="R371" s="34" t="str">
        <f t="shared" si="95"/>
        <v/>
      </c>
      <c r="S371" s="19" t="str">
        <f t="shared" si="96"/>
        <v/>
      </c>
      <c r="T371" s="19"/>
      <c r="U371" s="19" t="str">
        <f t="shared" si="103"/>
        <v/>
      </c>
      <c r="V371" s="19" t="str">
        <f t="shared" si="97"/>
        <v/>
      </c>
      <c r="W371" s="19" t="str">
        <f t="shared" si="98"/>
        <v/>
      </c>
      <c r="X371" s="19" t="str">
        <f t="shared" si="99"/>
        <v/>
      </c>
      <c r="Y371" s="19" t="str">
        <f t="shared" si="104"/>
        <v/>
      </c>
      <c r="Z371" s="27" t="str">
        <f t="shared" si="100"/>
        <v/>
      </c>
      <c r="AA371" s="32"/>
      <c r="AB371" s="36"/>
      <c r="AC371" s="35" t="str">
        <f t="shared" si="90"/>
        <v/>
      </c>
      <c r="AD371" s="35" t="str">
        <f>IF(AA371="","",SUMIFS(商品管理表!$N$8:$N$10000,商品管理表!$C$8:$C$10000,仕入れ管理表!$D371,商品管理表!$Y$8:$Y$10000,"済"))</f>
        <v/>
      </c>
      <c r="AE371" s="35" t="str">
        <f t="shared" si="105"/>
        <v/>
      </c>
      <c r="AF371" s="18"/>
      <c r="AG371" s="18"/>
      <c r="AH371" s="18"/>
      <c r="AI371" s="156" t="str">
        <f t="shared" si="101"/>
        <v/>
      </c>
      <c r="AJ371" s="127"/>
      <c r="AK371" s="128" t="str">
        <f t="shared" si="102"/>
        <v/>
      </c>
      <c r="AL371" s="128"/>
    </row>
    <row r="372" spans="3:38" x14ac:dyDescent="0.2">
      <c r="C372" s="150">
        <v>364</v>
      </c>
      <c r="D372" s="151"/>
      <c r="E372" s="21"/>
      <c r="F372" s="24"/>
      <c r="G372" s="3"/>
      <c r="H372" s="3"/>
      <c r="I372" s="26"/>
      <c r="J372" s="26"/>
      <c r="K372" s="33"/>
      <c r="L372" s="34"/>
      <c r="M372" s="34" t="str">
        <f t="shared" si="93"/>
        <v/>
      </c>
      <c r="N372" s="34" t="str">
        <f t="shared" si="91"/>
        <v/>
      </c>
      <c r="O372" s="34"/>
      <c r="P372" s="34" t="str">
        <f t="shared" si="92"/>
        <v/>
      </c>
      <c r="Q372" s="34" t="str">
        <f t="shared" si="94"/>
        <v/>
      </c>
      <c r="R372" s="34" t="str">
        <f t="shared" si="95"/>
        <v/>
      </c>
      <c r="S372" s="19" t="str">
        <f t="shared" si="96"/>
        <v/>
      </c>
      <c r="T372" s="19"/>
      <c r="U372" s="19" t="str">
        <f t="shared" si="103"/>
        <v/>
      </c>
      <c r="V372" s="19" t="str">
        <f t="shared" si="97"/>
        <v/>
      </c>
      <c r="W372" s="19" t="str">
        <f t="shared" si="98"/>
        <v/>
      </c>
      <c r="X372" s="19" t="str">
        <f t="shared" si="99"/>
        <v/>
      </c>
      <c r="Y372" s="19" t="str">
        <f t="shared" si="104"/>
        <v/>
      </c>
      <c r="Z372" s="27" t="str">
        <f t="shared" si="100"/>
        <v/>
      </c>
      <c r="AA372" s="32"/>
      <c r="AB372" s="36"/>
      <c r="AC372" s="35" t="str">
        <f t="shared" si="90"/>
        <v/>
      </c>
      <c r="AD372" s="35" t="str">
        <f>IF(AA372="","",SUMIFS(商品管理表!$N$8:$N$10000,商品管理表!$C$8:$C$10000,仕入れ管理表!$D372,商品管理表!$Y$8:$Y$10000,"済"))</f>
        <v/>
      </c>
      <c r="AE372" s="35" t="str">
        <f t="shared" si="105"/>
        <v/>
      </c>
      <c r="AF372" s="18"/>
      <c r="AG372" s="18"/>
      <c r="AH372" s="18"/>
      <c r="AI372" s="156" t="str">
        <f t="shared" si="101"/>
        <v/>
      </c>
      <c r="AJ372" s="127"/>
      <c r="AK372" s="128" t="str">
        <f t="shared" si="102"/>
        <v/>
      </c>
      <c r="AL372" s="128"/>
    </row>
    <row r="373" spans="3:38" x14ac:dyDescent="0.2">
      <c r="C373" s="150">
        <v>365</v>
      </c>
      <c r="D373" s="151"/>
      <c r="E373" s="21"/>
      <c r="F373" s="24"/>
      <c r="G373" s="3"/>
      <c r="H373" s="3"/>
      <c r="I373" s="26"/>
      <c r="J373" s="26"/>
      <c r="K373" s="33"/>
      <c r="L373" s="34"/>
      <c r="M373" s="34" t="str">
        <f t="shared" si="93"/>
        <v/>
      </c>
      <c r="N373" s="34" t="str">
        <f t="shared" si="91"/>
        <v/>
      </c>
      <c r="O373" s="34"/>
      <c r="P373" s="34" t="str">
        <f t="shared" si="92"/>
        <v/>
      </c>
      <c r="Q373" s="34" t="str">
        <f t="shared" si="94"/>
        <v/>
      </c>
      <c r="R373" s="34" t="str">
        <f t="shared" si="95"/>
        <v/>
      </c>
      <c r="S373" s="19" t="str">
        <f t="shared" si="96"/>
        <v/>
      </c>
      <c r="T373" s="19"/>
      <c r="U373" s="19" t="str">
        <f t="shared" si="103"/>
        <v/>
      </c>
      <c r="V373" s="19" t="str">
        <f t="shared" si="97"/>
        <v/>
      </c>
      <c r="W373" s="19" t="str">
        <f t="shared" si="98"/>
        <v/>
      </c>
      <c r="X373" s="19" t="str">
        <f t="shared" si="99"/>
        <v/>
      </c>
      <c r="Y373" s="19" t="str">
        <f t="shared" si="104"/>
        <v/>
      </c>
      <c r="Z373" s="27" t="str">
        <f t="shared" si="100"/>
        <v/>
      </c>
      <c r="AA373" s="32"/>
      <c r="AB373" s="36"/>
      <c r="AC373" s="35" t="str">
        <f t="shared" si="90"/>
        <v/>
      </c>
      <c r="AD373" s="35" t="str">
        <f>IF(AA373="","",SUMIFS(商品管理表!$N$8:$N$10000,商品管理表!$C$8:$C$10000,仕入れ管理表!$D373,商品管理表!$Y$8:$Y$10000,"済"))</f>
        <v/>
      </c>
      <c r="AE373" s="35" t="str">
        <f t="shared" si="105"/>
        <v/>
      </c>
      <c r="AF373" s="18"/>
      <c r="AG373" s="18"/>
      <c r="AH373" s="18"/>
      <c r="AI373" s="156" t="str">
        <f t="shared" si="101"/>
        <v/>
      </c>
      <c r="AJ373" s="127"/>
      <c r="AK373" s="128" t="str">
        <f t="shared" si="102"/>
        <v/>
      </c>
      <c r="AL373" s="128"/>
    </row>
    <row r="374" spans="3:38" x14ac:dyDescent="0.2">
      <c r="C374" s="150">
        <v>366</v>
      </c>
      <c r="D374" s="151"/>
      <c r="E374" s="21"/>
      <c r="F374" s="24"/>
      <c r="G374" s="3"/>
      <c r="H374" s="3"/>
      <c r="I374" s="26"/>
      <c r="J374" s="26"/>
      <c r="K374" s="33"/>
      <c r="L374" s="34"/>
      <c r="M374" s="34" t="str">
        <f t="shared" si="93"/>
        <v/>
      </c>
      <c r="N374" s="34" t="str">
        <f t="shared" si="91"/>
        <v/>
      </c>
      <c r="O374" s="34"/>
      <c r="P374" s="34" t="str">
        <f t="shared" si="92"/>
        <v/>
      </c>
      <c r="Q374" s="34" t="str">
        <f t="shared" si="94"/>
        <v/>
      </c>
      <c r="R374" s="34" t="str">
        <f t="shared" si="95"/>
        <v/>
      </c>
      <c r="S374" s="19" t="str">
        <f t="shared" si="96"/>
        <v/>
      </c>
      <c r="T374" s="19"/>
      <c r="U374" s="19" t="str">
        <f t="shared" si="103"/>
        <v/>
      </c>
      <c r="V374" s="19" t="str">
        <f t="shared" si="97"/>
        <v/>
      </c>
      <c r="W374" s="19" t="str">
        <f t="shared" si="98"/>
        <v/>
      </c>
      <c r="X374" s="19" t="str">
        <f t="shared" si="99"/>
        <v/>
      </c>
      <c r="Y374" s="19" t="str">
        <f t="shared" si="104"/>
        <v/>
      </c>
      <c r="Z374" s="27" t="str">
        <f t="shared" si="100"/>
        <v/>
      </c>
      <c r="AA374" s="32"/>
      <c r="AB374" s="36"/>
      <c r="AC374" s="35" t="str">
        <f t="shared" si="90"/>
        <v/>
      </c>
      <c r="AD374" s="35" t="str">
        <f>IF(AA374="","",SUMIFS(商品管理表!$N$8:$N$10000,商品管理表!$C$8:$C$10000,仕入れ管理表!$D374,商品管理表!$Y$8:$Y$10000,"済"))</f>
        <v/>
      </c>
      <c r="AE374" s="35" t="str">
        <f t="shared" si="105"/>
        <v/>
      </c>
      <c r="AF374" s="18"/>
      <c r="AG374" s="18"/>
      <c r="AH374" s="18"/>
      <c r="AI374" s="156" t="str">
        <f t="shared" si="101"/>
        <v/>
      </c>
      <c r="AJ374" s="127"/>
      <c r="AK374" s="128" t="str">
        <f t="shared" si="102"/>
        <v/>
      </c>
      <c r="AL374" s="128"/>
    </row>
    <row r="375" spans="3:38" x14ac:dyDescent="0.2">
      <c r="C375" s="150">
        <v>367</v>
      </c>
      <c r="D375" s="151"/>
      <c r="E375" s="21"/>
      <c r="F375" s="24"/>
      <c r="G375" s="3"/>
      <c r="H375" s="3"/>
      <c r="I375" s="26"/>
      <c r="J375" s="26"/>
      <c r="K375" s="33"/>
      <c r="L375" s="34"/>
      <c r="M375" s="34" t="str">
        <f t="shared" si="93"/>
        <v/>
      </c>
      <c r="N375" s="34" t="str">
        <f t="shared" si="91"/>
        <v/>
      </c>
      <c r="O375" s="34"/>
      <c r="P375" s="34" t="str">
        <f t="shared" si="92"/>
        <v/>
      </c>
      <c r="Q375" s="34" t="str">
        <f t="shared" si="94"/>
        <v/>
      </c>
      <c r="R375" s="34" t="str">
        <f t="shared" si="95"/>
        <v/>
      </c>
      <c r="S375" s="19" t="str">
        <f t="shared" si="96"/>
        <v/>
      </c>
      <c r="T375" s="19"/>
      <c r="U375" s="19" t="str">
        <f t="shared" si="103"/>
        <v/>
      </c>
      <c r="V375" s="19" t="str">
        <f t="shared" si="97"/>
        <v/>
      </c>
      <c r="W375" s="19" t="str">
        <f t="shared" si="98"/>
        <v/>
      </c>
      <c r="X375" s="19" t="str">
        <f t="shared" si="99"/>
        <v/>
      </c>
      <c r="Y375" s="19" t="str">
        <f t="shared" si="104"/>
        <v/>
      </c>
      <c r="Z375" s="27" t="str">
        <f t="shared" si="100"/>
        <v/>
      </c>
      <c r="AA375" s="32"/>
      <c r="AB375" s="36"/>
      <c r="AC375" s="35" t="str">
        <f t="shared" si="90"/>
        <v/>
      </c>
      <c r="AD375" s="35" t="str">
        <f>IF(AA375="","",SUMIFS(商品管理表!$N$8:$N$10000,商品管理表!$C$8:$C$10000,仕入れ管理表!$D375,商品管理表!$Y$8:$Y$10000,"済"))</f>
        <v/>
      </c>
      <c r="AE375" s="35" t="str">
        <f t="shared" si="105"/>
        <v/>
      </c>
      <c r="AF375" s="18"/>
      <c r="AG375" s="18"/>
      <c r="AH375" s="18"/>
      <c r="AI375" s="156" t="str">
        <f t="shared" si="101"/>
        <v/>
      </c>
      <c r="AJ375" s="127"/>
      <c r="AK375" s="128" t="str">
        <f t="shared" si="102"/>
        <v/>
      </c>
      <c r="AL375" s="128"/>
    </row>
    <row r="376" spans="3:38" x14ac:dyDescent="0.2">
      <c r="C376" s="150">
        <v>368</v>
      </c>
      <c r="D376" s="151"/>
      <c r="E376" s="21"/>
      <c r="F376" s="24"/>
      <c r="G376" s="3"/>
      <c r="H376" s="3"/>
      <c r="I376" s="26"/>
      <c r="J376" s="26"/>
      <c r="K376" s="33"/>
      <c r="L376" s="34"/>
      <c r="M376" s="34" t="str">
        <f t="shared" si="93"/>
        <v/>
      </c>
      <c r="N376" s="34" t="str">
        <f t="shared" si="91"/>
        <v/>
      </c>
      <c r="O376" s="34"/>
      <c r="P376" s="34" t="str">
        <f t="shared" si="92"/>
        <v/>
      </c>
      <c r="Q376" s="34" t="str">
        <f t="shared" si="94"/>
        <v/>
      </c>
      <c r="R376" s="34" t="str">
        <f t="shared" si="95"/>
        <v/>
      </c>
      <c r="S376" s="19" t="str">
        <f t="shared" si="96"/>
        <v/>
      </c>
      <c r="T376" s="19"/>
      <c r="U376" s="19" t="str">
        <f t="shared" si="103"/>
        <v/>
      </c>
      <c r="V376" s="19" t="str">
        <f t="shared" si="97"/>
        <v/>
      </c>
      <c r="W376" s="19" t="str">
        <f t="shared" si="98"/>
        <v/>
      </c>
      <c r="X376" s="19" t="str">
        <f t="shared" si="99"/>
        <v/>
      </c>
      <c r="Y376" s="19" t="str">
        <f t="shared" si="104"/>
        <v/>
      </c>
      <c r="Z376" s="27" t="str">
        <f t="shared" si="100"/>
        <v/>
      </c>
      <c r="AA376" s="32"/>
      <c r="AB376" s="36"/>
      <c r="AC376" s="35" t="str">
        <f t="shared" si="90"/>
        <v/>
      </c>
      <c r="AD376" s="35" t="str">
        <f>IF(AA376="","",SUMIFS(商品管理表!$N$8:$N$10000,商品管理表!$C$8:$C$10000,仕入れ管理表!$D376,商品管理表!$Y$8:$Y$10000,"済"))</f>
        <v/>
      </c>
      <c r="AE376" s="35" t="str">
        <f t="shared" si="105"/>
        <v/>
      </c>
      <c r="AF376" s="18"/>
      <c r="AG376" s="18"/>
      <c r="AH376" s="18"/>
      <c r="AI376" s="156" t="str">
        <f t="shared" si="101"/>
        <v/>
      </c>
      <c r="AJ376" s="127"/>
      <c r="AK376" s="128" t="str">
        <f t="shared" si="102"/>
        <v/>
      </c>
      <c r="AL376" s="128"/>
    </row>
    <row r="377" spans="3:38" x14ac:dyDescent="0.2">
      <c r="C377" s="150">
        <v>369</v>
      </c>
      <c r="D377" s="151"/>
      <c r="E377" s="21"/>
      <c r="F377" s="24"/>
      <c r="G377" s="3"/>
      <c r="H377" s="3"/>
      <c r="I377" s="26"/>
      <c r="J377" s="26"/>
      <c r="K377" s="33"/>
      <c r="L377" s="34"/>
      <c r="M377" s="34" t="str">
        <f t="shared" si="93"/>
        <v/>
      </c>
      <c r="N377" s="34" t="str">
        <f t="shared" si="91"/>
        <v/>
      </c>
      <c r="O377" s="34"/>
      <c r="P377" s="34" t="str">
        <f t="shared" si="92"/>
        <v/>
      </c>
      <c r="Q377" s="34" t="str">
        <f t="shared" si="94"/>
        <v/>
      </c>
      <c r="R377" s="34" t="str">
        <f t="shared" si="95"/>
        <v/>
      </c>
      <c r="S377" s="19" t="str">
        <f t="shared" si="96"/>
        <v/>
      </c>
      <c r="T377" s="19"/>
      <c r="U377" s="19" t="str">
        <f t="shared" si="103"/>
        <v/>
      </c>
      <c r="V377" s="19" t="str">
        <f t="shared" si="97"/>
        <v/>
      </c>
      <c r="W377" s="19" t="str">
        <f t="shared" si="98"/>
        <v/>
      </c>
      <c r="X377" s="19" t="str">
        <f t="shared" si="99"/>
        <v/>
      </c>
      <c r="Y377" s="19" t="str">
        <f t="shared" si="104"/>
        <v/>
      </c>
      <c r="Z377" s="27" t="str">
        <f t="shared" si="100"/>
        <v/>
      </c>
      <c r="AA377" s="32"/>
      <c r="AB377" s="36"/>
      <c r="AC377" s="35" t="str">
        <f t="shared" si="90"/>
        <v/>
      </c>
      <c r="AD377" s="35" t="str">
        <f>IF(AA377="","",SUMIFS(商品管理表!$N$8:$N$10000,商品管理表!$C$8:$C$10000,仕入れ管理表!$D377,商品管理表!$Y$8:$Y$10000,"済"))</f>
        <v/>
      </c>
      <c r="AE377" s="35" t="str">
        <f t="shared" si="105"/>
        <v/>
      </c>
      <c r="AF377" s="18"/>
      <c r="AG377" s="18"/>
      <c r="AH377" s="18"/>
      <c r="AI377" s="156" t="str">
        <f t="shared" si="101"/>
        <v/>
      </c>
      <c r="AJ377" s="127"/>
      <c r="AK377" s="128" t="str">
        <f t="shared" si="102"/>
        <v/>
      </c>
      <c r="AL377" s="128"/>
    </row>
    <row r="378" spans="3:38" x14ac:dyDescent="0.2">
      <c r="C378" s="150">
        <v>370</v>
      </c>
      <c r="D378" s="151"/>
      <c r="E378" s="21"/>
      <c r="F378" s="24"/>
      <c r="G378" s="3"/>
      <c r="H378" s="3"/>
      <c r="I378" s="26"/>
      <c r="J378" s="26"/>
      <c r="K378" s="33"/>
      <c r="L378" s="34"/>
      <c r="M378" s="34" t="str">
        <f t="shared" si="93"/>
        <v/>
      </c>
      <c r="N378" s="34" t="str">
        <f t="shared" si="91"/>
        <v/>
      </c>
      <c r="O378" s="34"/>
      <c r="P378" s="34" t="str">
        <f t="shared" si="92"/>
        <v/>
      </c>
      <c r="Q378" s="34" t="str">
        <f t="shared" si="94"/>
        <v/>
      </c>
      <c r="R378" s="34" t="str">
        <f t="shared" si="95"/>
        <v/>
      </c>
      <c r="S378" s="19" t="str">
        <f t="shared" si="96"/>
        <v/>
      </c>
      <c r="T378" s="19"/>
      <c r="U378" s="19" t="str">
        <f t="shared" si="103"/>
        <v/>
      </c>
      <c r="V378" s="19" t="str">
        <f t="shared" si="97"/>
        <v/>
      </c>
      <c r="W378" s="19" t="str">
        <f t="shared" si="98"/>
        <v/>
      </c>
      <c r="X378" s="19" t="str">
        <f t="shared" si="99"/>
        <v/>
      </c>
      <c r="Y378" s="19" t="str">
        <f t="shared" si="104"/>
        <v/>
      </c>
      <c r="Z378" s="27" t="str">
        <f t="shared" si="100"/>
        <v/>
      </c>
      <c r="AA378" s="32"/>
      <c r="AB378" s="36"/>
      <c r="AC378" s="35" t="str">
        <f t="shared" si="90"/>
        <v/>
      </c>
      <c r="AD378" s="35" t="str">
        <f>IF(AA378="","",SUMIFS(商品管理表!$N$8:$N$10000,商品管理表!$C$8:$C$10000,仕入れ管理表!$D378,商品管理表!$Y$8:$Y$10000,"済"))</f>
        <v/>
      </c>
      <c r="AE378" s="35" t="str">
        <f t="shared" si="105"/>
        <v/>
      </c>
      <c r="AF378" s="18"/>
      <c r="AG378" s="18"/>
      <c r="AH378" s="18"/>
      <c r="AI378" s="156" t="str">
        <f t="shared" si="101"/>
        <v/>
      </c>
      <c r="AJ378" s="127"/>
      <c r="AK378" s="128" t="str">
        <f t="shared" si="102"/>
        <v/>
      </c>
      <c r="AL378" s="128"/>
    </row>
    <row r="379" spans="3:38" x14ac:dyDescent="0.2">
      <c r="C379" s="150">
        <v>371</v>
      </c>
      <c r="D379" s="151"/>
      <c r="E379" s="21"/>
      <c r="F379" s="24"/>
      <c r="G379" s="3"/>
      <c r="H379" s="3"/>
      <c r="I379" s="26"/>
      <c r="J379" s="26"/>
      <c r="K379" s="33"/>
      <c r="L379" s="34"/>
      <c r="M379" s="34" t="str">
        <f t="shared" si="93"/>
        <v/>
      </c>
      <c r="N379" s="34" t="str">
        <f t="shared" si="91"/>
        <v/>
      </c>
      <c r="O379" s="34"/>
      <c r="P379" s="34" t="str">
        <f t="shared" si="92"/>
        <v/>
      </c>
      <c r="Q379" s="34" t="str">
        <f t="shared" si="94"/>
        <v/>
      </c>
      <c r="R379" s="34" t="str">
        <f t="shared" si="95"/>
        <v/>
      </c>
      <c r="S379" s="19" t="str">
        <f t="shared" si="96"/>
        <v/>
      </c>
      <c r="T379" s="19"/>
      <c r="U379" s="19" t="str">
        <f t="shared" si="103"/>
        <v/>
      </c>
      <c r="V379" s="19" t="str">
        <f t="shared" si="97"/>
        <v/>
      </c>
      <c r="W379" s="19" t="str">
        <f t="shared" si="98"/>
        <v/>
      </c>
      <c r="X379" s="19" t="str">
        <f t="shared" si="99"/>
        <v/>
      </c>
      <c r="Y379" s="19" t="str">
        <f t="shared" si="104"/>
        <v/>
      </c>
      <c r="Z379" s="27" t="str">
        <f t="shared" si="100"/>
        <v/>
      </c>
      <c r="AA379" s="32"/>
      <c r="AB379" s="36"/>
      <c r="AC379" s="35" t="str">
        <f t="shared" si="90"/>
        <v/>
      </c>
      <c r="AD379" s="35" t="str">
        <f>IF(AA379="","",SUMIFS(商品管理表!$N$8:$N$10000,商品管理表!$C$8:$C$10000,仕入れ管理表!$D379,商品管理表!$Y$8:$Y$10000,"済"))</f>
        <v/>
      </c>
      <c r="AE379" s="35" t="str">
        <f t="shared" si="105"/>
        <v/>
      </c>
      <c r="AF379" s="18"/>
      <c r="AG379" s="18"/>
      <c r="AH379" s="18"/>
      <c r="AI379" s="156" t="str">
        <f t="shared" si="101"/>
        <v/>
      </c>
      <c r="AJ379" s="127"/>
      <c r="AK379" s="128" t="str">
        <f t="shared" si="102"/>
        <v/>
      </c>
      <c r="AL379" s="128"/>
    </row>
    <row r="380" spans="3:38" x14ac:dyDescent="0.2">
      <c r="C380" s="150">
        <v>372</v>
      </c>
      <c r="D380" s="151"/>
      <c r="E380" s="21"/>
      <c r="F380" s="24"/>
      <c r="G380" s="3"/>
      <c r="H380" s="3"/>
      <c r="I380" s="26"/>
      <c r="J380" s="26"/>
      <c r="K380" s="33"/>
      <c r="L380" s="34"/>
      <c r="M380" s="34" t="str">
        <f t="shared" si="93"/>
        <v/>
      </c>
      <c r="N380" s="34" t="str">
        <f t="shared" si="91"/>
        <v/>
      </c>
      <c r="O380" s="34"/>
      <c r="P380" s="34" t="str">
        <f t="shared" si="92"/>
        <v/>
      </c>
      <c r="Q380" s="34" t="str">
        <f t="shared" si="94"/>
        <v/>
      </c>
      <c r="R380" s="34" t="str">
        <f t="shared" si="95"/>
        <v/>
      </c>
      <c r="S380" s="19" t="str">
        <f t="shared" si="96"/>
        <v/>
      </c>
      <c r="T380" s="19"/>
      <c r="U380" s="19" t="str">
        <f t="shared" si="103"/>
        <v/>
      </c>
      <c r="V380" s="19" t="str">
        <f t="shared" si="97"/>
        <v/>
      </c>
      <c r="W380" s="19" t="str">
        <f t="shared" si="98"/>
        <v/>
      </c>
      <c r="X380" s="19" t="str">
        <f t="shared" si="99"/>
        <v/>
      </c>
      <c r="Y380" s="19" t="str">
        <f t="shared" si="104"/>
        <v/>
      </c>
      <c r="Z380" s="27" t="str">
        <f t="shared" si="100"/>
        <v/>
      </c>
      <c r="AA380" s="32"/>
      <c r="AB380" s="36"/>
      <c r="AC380" s="35" t="str">
        <f t="shared" si="90"/>
        <v/>
      </c>
      <c r="AD380" s="35" t="str">
        <f>IF(AA380="","",SUMIFS(商品管理表!$N$8:$N$10000,商品管理表!$C$8:$C$10000,仕入れ管理表!$D380,商品管理表!$Y$8:$Y$10000,"済"))</f>
        <v/>
      </c>
      <c r="AE380" s="35" t="str">
        <f t="shared" si="105"/>
        <v/>
      </c>
      <c r="AF380" s="18"/>
      <c r="AG380" s="18"/>
      <c r="AH380" s="18"/>
      <c r="AI380" s="156" t="str">
        <f t="shared" si="101"/>
        <v/>
      </c>
      <c r="AJ380" s="127"/>
      <c r="AK380" s="128" t="str">
        <f t="shared" si="102"/>
        <v/>
      </c>
      <c r="AL380" s="128"/>
    </row>
    <row r="381" spans="3:38" x14ac:dyDescent="0.2">
      <c r="C381" s="150">
        <v>373</v>
      </c>
      <c r="D381" s="151"/>
      <c r="E381" s="21"/>
      <c r="F381" s="24"/>
      <c r="G381" s="3"/>
      <c r="H381" s="3"/>
      <c r="I381" s="26"/>
      <c r="J381" s="26"/>
      <c r="K381" s="33"/>
      <c r="L381" s="34"/>
      <c r="M381" s="34" t="str">
        <f t="shared" si="93"/>
        <v/>
      </c>
      <c r="N381" s="34" t="str">
        <f t="shared" si="91"/>
        <v/>
      </c>
      <c r="O381" s="34"/>
      <c r="P381" s="34" t="str">
        <f t="shared" si="92"/>
        <v/>
      </c>
      <c r="Q381" s="34" t="str">
        <f t="shared" si="94"/>
        <v/>
      </c>
      <c r="R381" s="34" t="str">
        <f t="shared" si="95"/>
        <v/>
      </c>
      <c r="S381" s="19" t="str">
        <f t="shared" si="96"/>
        <v/>
      </c>
      <c r="T381" s="19"/>
      <c r="U381" s="19" t="str">
        <f t="shared" si="103"/>
        <v/>
      </c>
      <c r="V381" s="19" t="str">
        <f t="shared" si="97"/>
        <v/>
      </c>
      <c r="W381" s="19" t="str">
        <f t="shared" si="98"/>
        <v/>
      </c>
      <c r="X381" s="19" t="str">
        <f t="shared" si="99"/>
        <v/>
      </c>
      <c r="Y381" s="19" t="str">
        <f t="shared" si="104"/>
        <v/>
      </c>
      <c r="Z381" s="27" t="str">
        <f t="shared" si="100"/>
        <v/>
      </c>
      <c r="AA381" s="32"/>
      <c r="AB381" s="36"/>
      <c r="AC381" s="35" t="str">
        <f t="shared" si="90"/>
        <v/>
      </c>
      <c r="AD381" s="35" t="str">
        <f>IF(AA381="","",SUMIFS(商品管理表!$N$8:$N$10000,商品管理表!$C$8:$C$10000,仕入れ管理表!$D381,商品管理表!$Y$8:$Y$10000,"済"))</f>
        <v/>
      </c>
      <c r="AE381" s="35" t="str">
        <f t="shared" si="105"/>
        <v/>
      </c>
      <c r="AF381" s="18"/>
      <c r="AG381" s="18"/>
      <c r="AH381" s="18"/>
      <c r="AI381" s="156" t="str">
        <f t="shared" si="101"/>
        <v/>
      </c>
      <c r="AJ381" s="127"/>
      <c r="AK381" s="128" t="str">
        <f t="shared" si="102"/>
        <v/>
      </c>
      <c r="AL381" s="128"/>
    </row>
    <row r="382" spans="3:38" x14ac:dyDescent="0.2">
      <c r="C382" s="150">
        <v>374</v>
      </c>
      <c r="D382" s="151"/>
      <c r="E382" s="21"/>
      <c r="F382" s="24"/>
      <c r="G382" s="3"/>
      <c r="H382" s="3"/>
      <c r="I382" s="26"/>
      <c r="J382" s="26"/>
      <c r="K382" s="33"/>
      <c r="L382" s="34"/>
      <c r="M382" s="34" t="str">
        <f t="shared" si="93"/>
        <v/>
      </c>
      <c r="N382" s="34" t="str">
        <f t="shared" si="91"/>
        <v/>
      </c>
      <c r="O382" s="34"/>
      <c r="P382" s="34" t="str">
        <f t="shared" si="92"/>
        <v/>
      </c>
      <c r="Q382" s="34" t="str">
        <f t="shared" si="94"/>
        <v/>
      </c>
      <c r="R382" s="34" t="str">
        <f t="shared" si="95"/>
        <v/>
      </c>
      <c r="S382" s="19" t="str">
        <f t="shared" si="96"/>
        <v/>
      </c>
      <c r="T382" s="19"/>
      <c r="U382" s="19" t="str">
        <f t="shared" si="103"/>
        <v/>
      </c>
      <c r="V382" s="19" t="str">
        <f t="shared" si="97"/>
        <v/>
      </c>
      <c r="W382" s="19" t="str">
        <f t="shared" si="98"/>
        <v/>
      </c>
      <c r="X382" s="19" t="str">
        <f t="shared" si="99"/>
        <v/>
      </c>
      <c r="Y382" s="19" t="str">
        <f t="shared" si="104"/>
        <v/>
      </c>
      <c r="Z382" s="27" t="str">
        <f t="shared" si="100"/>
        <v/>
      </c>
      <c r="AA382" s="32"/>
      <c r="AB382" s="36"/>
      <c r="AC382" s="35" t="str">
        <f t="shared" si="90"/>
        <v/>
      </c>
      <c r="AD382" s="35" t="str">
        <f>IF(AA382="","",SUMIFS(商品管理表!$N$8:$N$10000,商品管理表!$C$8:$C$10000,仕入れ管理表!$D382,商品管理表!$Y$8:$Y$10000,"済"))</f>
        <v/>
      </c>
      <c r="AE382" s="35" t="str">
        <f t="shared" si="105"/>
        <v/>
      </c>
      <c r="AF382" s="18"/>
      <c r="AG382" s="18"/>
      <c r="AH382" s="18"/>
      <c r="AI382" s="156" t="str">
        <f t="shared" si="101"/>
        <v/>
      </c>
      <c r="AJ382" s="127"/>
      <c r="AK382" s="128" t="str">
        <f t="shared" si="102"/>
        <v/>
      </c>
      <c r="AL382" s="128"/>
    </row>
    <row r="383" spans="3:38" x14ac:dyDescent="0.2">
      <c r="C383" s="150">
        <v>375</v>
      </c>
      <c r="D383" s="151"/>
      <c r="E383" s="21"/>
      <c r="F383" s="24"/>
      <c r="G383" s="3"/>
      <c r="H383" s="3"/>
      <c r="I383" s="26"/>
      <c r="J383" s="26"/>
      <c r="K383" s="33"/>
      <c r="L383" s="34"/>
      <c r="M383" s="34" t="str">
        <f t="shared" si="93"/>
        <v/>
      </c>
      <c r="N383" s="34" t="str">
        <f t="shared" si="91"/>
        <v/>
      </c>
      <c r="O383" s="34"/>
      <c r="P383" s="34" t="str">
        <f t="shared" si="92"/>
        <v/>
      </c>
      <c r="Q383" s="34" t="str">
        <f t="shared" si="94"/>
        <v/>
      </c>
      <c r="R383" s="34" t="str">
        <f t="shared" si="95"/>
        <v/>
      </c>
      <c r="S383" s="19" t="str">
        <f t="shared" si="96"/>
        <v/>
      </c>
      <c r="T383" s="19"/>
      <c r="U383" s="19" t="str">
        <f t="shared" si="103"/>
        <v/>
      </c>
      <c r="V383" s="19" t="str">
        <f t="shared" si="97"/>
        <v/>
      </c>
      <c r="W383" s="19" t="str">
        <f t="shared" si="98"/>
        <v/>
      </c>
      <c r="X383" s="19" t="str">
        <f t="shared" si="99"/>
        <v/>
      </c>
      <c r="Y383" s="19" t="str">
        <f t="shared" si="104"/>
        <v/>
      </c>
      <c r="Z383" s="27" t="str">
        <f t="shared" si="100"/>
        <v/>
      </c>
      <c r="AA383" s="32"/>
      <c r="AB383" s="36"/>
      <c r="AC383" s="35" t="str">
        <f t="shared" si="90"/>
        <v/>
      </c>
      <c r="AD383" s="35" t="str">
        <f>IF(AA383="","",SUMIFS(商品管理表!$N$8:$N$10000,商品管理表!$C$8:$C$10000,仕入れ管理表!$D383,商品管理表!$Y$8:$Y$10000,"済"))</f>
        <v/>
      </c>
      <c r="AE383" s="35" t="str">
        <f t="shared" si="105"/>
        <v/>
      </c>
      <c r="AF383" s="18"/>
      <c r="AG383" s="18"/>
      <c r="AH383" s="18"/>
      <c r="AI383" s="156" t="str">
        <f t="shared" si="101"/>
        <v/>
      </c>
      <c r="AJ383" s="127"/>
      <c r="AK383" s="128" t="str">
        <f t="shared" si="102"/>
        <v/>
      </c>
      <c r="AL383" s="128"/>
    </row>
    <row r="384" spans="3:38" x14ac:dyDescent="0.2">
      <c r="C384" s="150">
        <v>376</v>
      </c>
      <c r="D384" s="151"/>
      <c r="E384" s="21"/>
      <c r="F384" s="24"/>
      <c r="G384" s="3"/>
      <c r="H384" s="3"/>
      <c r="I384" s="26"/>
      <c r="J384" s="26"/>
      <c r="K384" s="33"/>
      <c r="L384" s="34"/>
      <c r="M384" s="34" t="str">
        <f t="shared" si="93"/>
        <v/>
      </c>
      <c r="N384" s="34" t="str">
        <f t="shared" si="91"/>
        <v/>
      </c>
      <c r="O384" s="34"/>
      <c r="P384" s="34" t="str">
        <f t="shared" si="92"/>
        <v/>
      </c>
      <c r="Q384" s="34" t="str">
        <f t="shared" si="94"/>
        <v/>
      </c>
      <c r="R384" s="34" t="str">
        <f t="shared" si="95"/>
        <v/>
      </c>
      <c r="S384" s="19" t="str">
        <f t="shared" si="96"/>
        <v/>
      </c>
      <c r="T384" s="19"/>
      <c r="U384" s="19" t="str">
        <f t="shared" si="103"/>
        <v/>
      </c>
      <c r="V384" s="19" t="str">
        <f t="shared" si="97"/>
        <v/>
      </c>
      <c r="W384" s="19" t="str">
        <f t="shared" si="98"/>
        <v/>
      </c>
      <c r="X384" s="19" t="str">
        <f t="shared" si="99"/>
        <v/>
      </c>
      <c r="Y384" s="19" t="str">
        <f t="shared" si="104"/>
        <v/>
      </c>
      <c r="Z384" s="27" t="str">
        <f t="shared" si="100"/>
        <v/>
      </c>
      <c r="AA384" s="32"/>
      <c r="AB384" s="36"/>
      <c r="AC384" s="35" t="str">
        <f t="shared" si="90"/>
        <v/>
      </c>
      <c r="AD384" s="35" t="str">
        <f>IF(AA384="","",SUMIFS(商品管理表!$N$8:$N$10000,商品管理表!$C$8:$C$10000,仕入れ管理表!$D384,商品管理表!$Y$8:$Y$10000,"済"))</f>
        <v/>
      </c>
      <c r="AE384" s="35" t="str">
        <f t="shared" si="105"/>
        <v/>
      </c>
      <c r="AF384" s="18"/>
      <c r="AG384" s="18"/>
      <c r="AH384" s="18"/>
      <c r="AI384" s="156" t="str">
        <f t="shared" si="101"/>
        <v/>
      </c>
      <c r="AJ384" s="127"/>
      <c r="AK384" s="128" t="str">
        <f t="shared" si="102"/>
        <v/>
      </c>
      <c r="AL384" s="128"/>
    </row>
    <row r="385" spans="3:38" x14ac:dyDescent="0.2">
      <c r="C385" s="150">
        <v>377</v>
      </c>
      <c r="D385" s="151"/>
      <c r="E385" s="21"/>
      <c r="F385" s="24"/>
      <c r="G385" s="3"/>
      <c r="H385" s="3"/>
      <c r="I385" s="26"/>
      <c r="J385" s="26"/>
      <c r="K385" s="33"/>
      <c r="L385" s="34"/>
      <c r="M385" s="34" t="str">
        <f t="shared" si="93"/>
        <v/>
      </c>
      <c r="N385" s="34" t="str">
        <f t="shared" si="91"/>
        <v/>
      </c>
      <c r="O385" s="34"/>
      <c r="P385" s="34" t="str">
        <f t="shared" si="92"/>
        <v/>
      </c>
      <c r="Q385" s="34" t="str">
        <f t="shared" si="94"/>
        <v/>
      </c>
      <c r="R385" s="34" t="str">
        <f t="shared" si="95"/>
        <v/>
      </c>
      <c r="S385" s="19" t="str">
        <f t="shared" si="96"/>
        <v/>
      </c>
      <c r="T385" s="19"/>
      <c r="U385" s="19" t="str">
        <f t="shared" si="103"/>
        <v/>
      </c>
      <c r="V385" s="19" t="str">
        <f t="shared" si="97"/>
        <v/>
      </c>
      <c r="W385" s="19" t="str">
        <f t="shared" si="98"/>
        <v/>
      </c>
      <c r="X385" s="19" t="str">
        <f t="shared" si="99"/>
        <v/>
      </c>
      <c r="Y385" s="19" t="str">
        <f t="shared" si="104"/>
        <v/>
      </c>
      <c r="Z385" s="27" t="str">
        <f t="shared" si="100"/>
        <v/>
      </c>
      <c r="AA385" s="32"/>
      <c r="AB385" s="36"/>
      <c r="AC385" s="35" t="str">
        <f t="shared" si="90"/>
        <v/>
      </c>
      <c r="AD385" s="35" t="str">
        <f>IF(AA385="","",SUMIFS(商品管理表!$N$8:$N$10000,商品管理表!$C$8:$C$10000,仕入れ管理表!$D385,商品管理表!$Y$8:$Y$10000,"済"))</f>
        <v/>
      </c>
      <c r="AE385" s="35" t="str">
        <f t="shared" si="105"/>
        <v/>
      </c>
      <c r="AF385" s="18"/>
      <c r="AG385" s="18"/>
      <c r="AH385" s="18"/>
      <c r="AI385" s="156" t="str">
        <f t="shared" si="101"/>
        <v/>
      </c>
      <c r="AJ385" s="127"/>
      <c r="AK385" s="128" t="str">
        <f t="shared" si="102"/>
        <v/>
      </c>
      <c r="AL385" s="128"/>
    </row>
    <row r="386" spans="3:38" x14ac:dyDescent="0.2">
      <c r="C386" s="150">
        <v>378</v>
      </c>
      <c r="D386" s="151"/>
      <c r="E386" s="21"/>
      <c r="F386" s="24"/>
      <c r="G386" s="3"/>
      <c r="H386" s="3"/>
      <c r="I386" s="26"/>
      <c r="J386" s="26"/>
      <c r="K386" s="33"/>
      <c r="L386" s="34"/>
      <c r="M386" s="34" t="str">
        <f t="shared" si="93"/>
        <v/>
      </c>
      <c r="N386" s="34" t="str">
        <f t="shared" si="91"/>
        <v/>
      </c>
      <c r="O386" s="34"/>
      <c r="P386" s="34" t="str">
        <f t="shared" si="92"/>
        <v/>
      </c>
      <c r="Q386" s="34" t="str">
        <f t="shared" si="94"/>
        <v/>
      </c>
      <c r="R386" s="34" t="str">
        <f t="shared" si="95"/>
        <v/>
      </c>
      <c r="S386" s="19" t="str">
        <f t="shared" si="96"/>
        <v/>
      </c>
      <c r="T386" s="19"/>
      <c r="U386" s="19" t="str">
        <f t="shared" si="103"/>
        <v/>
      </c>
      <c r="V386" s="19" t="str">
        <f t="shared" si="97"/>
        <v/>
      </c>
      <c r="W386" s="19" t="str">
        <f t="shared" si="98"/>
        <v/>
      </c>
      <c r="X386" s="19" t="str">
        <f t="shared" si="99"/>
        <v/>
      </c>
      <c r="Y386" s="19" t="str">
        <f t="shared" si="104"/>
        <v/>
      </c>
      <c r="Z386" s="27" t="str">
        <f t="shared" si="100"/>
        <v/>
      </c>
      <c r="AA386" s="32"/>
      <c r="AB386" s="36"/>
      <c r="AC386" s="35" t="str">
        <f t="shared" si="90"/>
        <v/>
      </c>
      <c r="AD386" s="35" t="str">
        <f>IF(AA386="","",SUMIFS(商品管理表!$N$8:$N$10000,商品管理表!$C$8:$C$10000,仕入れ管理表!$D386,商品管理表!$Y$8:$Y$10000,"済"))</f>
        <v/>
      </c>
      <c r="AE386" s="35" t="str">
        <f t="shared" si="105"/>
        <v/>
      </c>
      <c r="AF386" s="18"/>
      <c r="AG386" s="18"/>
      <c r="AH386" s="18"/>
      <c r="AI386" s="156" t="str">
        <f t="shared" si="101"/>
        <v/>
      </c>
      <c r="AJ386" s="127"/>
      <c r="AK386" s="128" t="str">
        <f t="shared" si="102"/>
        <v/>
      </c>
      <c r="AL386" s="128"/>
    </row>
    <row r="387" spans="3:38" x14ac:dyDescent="0.2">
      <c r="C387" s="150">
        <v>379</v>
      </c>
      <c r="D387" s="151"/>
      <c r="E387" s="21"/>
      <c r="F387" s="24"/>
      <c r="G387" s="3"/>
      <c r="H387" s="3"/>
      <c r="I387" s="26"/>
      <c r="J387" s="26"/>
      <c r="K387" s="33"/>
      <c r="L387" s="34"/>
      <c r="M387" s="34" t="str">
        <f t="shared" si="93"/>
        <v/>
      </c>
      <c r="N387" s="34" t="str">
        <f t="shared" si="91"/>
        <v/>
      </c>
      <c r="O387" s="34"/>
      <c r="P387" s="34" t="str">
        <f t="shared" si="92"/>
        <v/>
      </c>
      <c r="Q387" s="34" t="str">
        <f t="shared" si="94"/>
        <v/>
      </c>
      <c r="R387" s="34" t="str">
        <f t="shared" si="95"/>
        <v/>
      </c>
      <c r="S387" s="19" t="str">
        <f t="shared" si="96"/>
        <v/>
      </c>
      <c r="T387" s="19"/>
      <c r="U387" s="19" t="str">
        <f t="shared" si="103"/>
        <v/>
      </c>
      <c r="V387" s="19" t="str">
        <f t="shared" si="97"/>
        <v/>
      </c>
      <c r="W387" s="19" t="str">
        <f t="shared" si="98"/>
        <v/>
      </c>
      <c r="X387" s="19" t="str">
        <f t="shared" si="99"/>
        <v/>
      </c>
      <c r="Y387" s="19" t="str">
        <f t="shared" si="104"/>
        <v/>
      </c>
      <c r="Z387" s="27" t="str">
        <f t="shared" si="100"/>
        <v/>
      </c>
      <c r="AA387" s="32"/>
      <c r="AB387" s="36"/>
      <c r="AC387" s="35" t="str">
        <f t="shared" si="90"/>
        <v/>
      </c>
      <c r="AD387" s="35" t="str">
        <f>IF(AA387="","",SUMIFS(商品管理表!$N$8:$N$10000,商品管理表!$C$8:$C$10000,仕入れ管理表!$D387,商品管理表!$Y$8:$Y$10000,"済"))</f>
        <v/>
      </c>
      <c r="AE387" s="35" t="str">
        <f t="shared" si="105"/>
        <v/>
      </c>
      <c r="AF387" s="18"/>
      <c r="AG387" s="18"/>
      <c r="AH387" s="18"/>
      <c r="AI387" s="156" t="str">
        <f t="shared" si="101"/>
        <v/>
      </c>
      <c r="AJ387" s="127"/>
      <c r="AK387" s="128" t="str">
        <f t="shared" si="102"/>
        <v/>
      </c>
      <c r="AL387" s="128"/>
    </row>
    <row r="388" spans="3:38" x14ac:dyDescent="0.2">
      <c r="C388" s="150">
        <v>380</v>
      </c>
      <c r="D388" s="151"/>
      <c r="E388" s="21"/>
      <c r="F388" s="24"/>
      <c r="G388" s="3"/>
      <c r="H388" s="3"/>
      <c r="I388" s="26"/>
      <c r="J388" s="26"/>
      <c r="K388" s="33"/>
      <c r="L388" s="34"/>
      <c r="M388" s="34" t="str">
        <f t="shared" si="93"/>
        <v/>
      </c>
      <c r="N388" s="34" t="str">
        <f t="shared" si="91"/>
        <v/>
      </c>
      <c r="O388" s="34"/>
      <c r="P388" s="34" t="str">
        <f t="shared" si="92"/>
        <v/>
      </c>
      <c r="Q388" s="34" t="str">
        <f t="shared" si="94"/>
        <v/>
      </c>
      <c r="R388" s="34" t="str">
        <f t="shared" si="95"/>
        <v/>
      </c>
      <c r="S388" s="19" t="str">
        <f t="shared" si="96"/>
        <v/>
      </c>
      <c r="T388" s="19"/>
      <c r="U388" s="19" t="str">
        <f t="shared" si="103"/>
        <v/>
      </c>
      <c r="V388" s="19" t="str">
        <f t="shared" si="97"/>
        <v/>
      </c>
      <c r="W388" s="19" t="str">
        <f t="shared" si="98"/>
        <v/>
      </c>
      <c r="X388" s="19" t="str">
        <f t="shared" si="99"/>
        <v/>
      </c>
      <c r="Y388" s="19" t="str">
        <f t="shared" si="104"/>
        <v/>
      </c>
      <c r="Z388" s="27" t="str">
        <f t="shared" si="100"/>
        <v/>
      </c>
      <c r="AA388" s="32"/>
      <c r="AB388" s="36"/>
      <c r="AC388" s="35" t="str">
        <f t="shared" si="90"/>
        <v/>
      </c>
      <c r="AD388" s="35" t="str">
        <f>IF(AA388="","",SUMIFS(商品管理表!$N$8:$N$10000,商品管理表!$C$8:$C$10000,仕入れ管理表!$D388,商品管理表!$Y$8:$Y$10000,"済"))</f>
        <v/>
      </c>
      <c r="AE388" s="35" t="str">
        <f t="shared" si="105"/>
        <v/>
      </c>
      <c r="AF388" s="18"/>
      <c r="AG388" s="18"/>
      <c r="AH388" s="18"/>
      <c r="AI388" s="156" t="str">
        <f t="shared" si="101"/>
        <v/>
      </c>
      <c r="AJ388" s="127"/>
      <c r="AK388" s="128" t="str">
        <f t="shared" si="102"/>
        <v/>
      </c>
      <c r="AL388" s="128"/>
    </row>
    <row r="389" spans="3:38" x14ac:dyDescent="0.2">
      <c r="C389" s="150">
        <v>381</v>
      </c>
      <c r="D389" s="151"/>
      <c r="E389" s="21"/>
      <c r="F389" s="24"/>
      <c r="G389" s="3"/>
      <c r="H389" s="3"/>
      <c r="I389" s="26"/>
      <c r="J389" s="26"/>
      <c r="K389" s="33"/>
      <c r="L389" s="34"/>
      <c r="M389" s="34" t="str">
        <f t="shared" si="93"/>
        <v/>
      </c>
      <c r="N389" s="34" t="str">
        <f t="shared" si="91"/>
        <v/>
      </c>
      <c r="O389" s="34"/>
      <c r="P389" s="34" t="str">
        <f t="shared" si="92"/>
        <v/>
      </c>
      <c r="Q389" s="34" t="str">
        <f t="shared" si="94"/>
        <v/>
      </c>
      <c r="R389" s="34" t="str">
        <f t="shared" si="95"/>
        <v/>
      </c>
      <c r="S389" s="19" t="str">
        <f t="shared" si="96"/>
        <v/>
      </c>
      <c r="T389" s="19"/>
      <c r="U389" s="19" t="str">
        <f t="shared" si="103"/>
        <v/>
      </c>
      <c r="V389" s="19" t="str">
        <f t="shared" si="97"/>
        <v/>
      </c>
      <c r="W389" s="19" t="str">
        <f t="shared" si="98"/>
        <v/>
      </c>
      <c r="X389" s="19" t="str">
        <f t="shared" si="99"/>
        <v/>
      </c>
      <c r="Y389" s="19" t="str">
        <f t="shared" si="104"/>
        <v/>
      </c>
      <c r="Z389" s="27" t="str">
        <f t="shared" si="100"/>
        <v/>
      </c>
      <c r="AA389" s="32"/>
      <c r="AB389" s="36"/>
      <c r="AC389" s="35" t="str">
        <f t="shared" si="90"/>
        <v/>
      </c>
      <c r="AD389" s="35" t="str">
        <f>IF(AA389="","",SUMIFS(商品管理表!$N$8:$N$10000,商品管理表!$C$8:$C$10000,仕入れ管理表!$D389,商品管理表!$Y$8:$Y$10000,"済"))</f>
        <v/>
      </c>
      <c r="AE389" s="35" t="str">
        <f t="shared" si="105"/>
        <v/>
      </c>
      <c r="AF389" s="18"/>
      <c r="AG389" s="18"/>
      <c r="AH389" s="18"/>
      <c r="AI389" s="156" t="str">
        <f t="shared" si="101"/>
        <v/>
      </c>
      <c r="AJ389" s="127"/>
      <c r="AK389" s="128" t="str">
        <f t="shared" si="102"/>
        <v/>
      </c>
      <c r="AL389" s="128"/>
    </row>
    <row r="390" spans="3:38" x14ac:dyDescent="0.2">
      <c r="C390" s="150">
        <v>382</v>
      </c>
      <c r="D390" s="151"/>
      <c r="E390" s="21"/>
      <c r="F390" s="24"/>
      <c r="G390" s="3"/>
      <c r="H390" s="3"/>
      <c r="I390" s="26"/>
      <c r="J390" s="26"/>
      <c r="K390" s="33"/>
      <c r="L390" s="34"/>
      <c r="M390" s="34" t="str">
        <f t="shared" si="93"/>
        <v/>
      </c>
      <c r="N390" s="34" t="str">
        <f t="shared" si="91"/>
        <v/>
      </c>
      <c r="O390" s="34"/>
      <c r="P390" s="34" t="str">
        <f t="shared" si="92"/>
        <v/>
      </c>
      <c r="Q390" s="34" t="str">
        <f t="shared" si="94"/>
        <v/>
      </c>
      <c r="R390" s="34" t="str">
        <f t="shared" si="95"/>
        <v/>
      </c>
      <c r="S390" s="19" t="str">
        <f t="shared" si="96"/>
        <v/>
      </c>
      <c r="T390" s="19"/>
      <c r="U390" s="19" t="str">
        <f t="shared" si="103"/>
        <v/>
      </c>
      <c r="V390" s="19" t="str">
        <f t="shared" si="97"/>
        <v/>
      </c>
      <c r="W390" s="19" t="str">
        <f t="shared" si="98"/>
        <v/>
      </c>
      <c r="X390" s="19" t="str">
        <f t="shared" si="99"/>
        <v/>
      </c>
      <c r="Y390" s="19" t="str">
        <f t="shared" si="104"/>
        <v/>
      </c>
      <c r="Z390" s="27" t="str">
        <f t="shared" si="100"/>
        <v/>
      </c>
      <c r="AA390" s="32"/>
      <c r="AB390" s="36"/>
      <c r="AC390" s="35" t="str">
        <f t="shared" si="90"/>
        <v/>
      </c>
      <c r="AD390" s="35" t="str">
        <f>IF(AA390="","",SUMIFS(商品管理表!$N$8:$N$10000,商品管理表!$C$8:$C$10000,仕入れ管理表!$D390,商品管理表!$Y$8:$Y$10000,"済"))</f>
        <v/>
      </c>
      <c r="AE390" s="35" t="str">
        <f t="shared" si="105"/>
        <v/>
      </c>
      <c r="AF390" s="18"/>
      <c r="AG390" s="18"/>
      <c r="AH390" s="18"/>
      <c r="AI390" s="156" t="str">
        <f t="shared" si="101"/>
        <v/>
      </c>
      <c r="AJ390" s="127"/>
      <c r="AK390" s="128" t="str">
        <f t="shared" si="102"/>
        <v/>
      </c>
      <c r="AL390" s="128"/>
    </row>
    <row r="391" spans="3:38" x14ac:dyDescent="0.2">
      <c r="C391" s="150">
        <v>383</v>
      </c>
      <c r="D391" s="151"/>
      <c r="E391" s="21"/>
      <c r="F391" s="24"/>
      <c r="G391" s="3"/>
      <c r="H391" s="3"/>
      <c r="I391" s="26"/>
      <c r="J391" s="26"/>
      <c r="K391" s="33"/>
      <c r="L391" s="34"/>
      <c r="M391" s="34" t="str">
        <f t="shared" si="93"/>
        <v/>
      </c>
      <c r="N391" s="34" t="str">
        <f t="shared" si="91"/>
        <v/>
      </c>
      <c r="O391" s="34"/>
      <c r="P391" s="34" t="str">
        <f t="shared" si="92"/>
        <v/>
      </c>
      <c r="Q391" s="34" t="str">
        <f t="shared" si="94"/>
        <v/>
      </c>
      <c r="R391" s="34" t="str">
        <f t="shared" si="95"/>
        <v/>
      </c>
      <c r="S391" s="19" t="str">
        <f t="shared" si="96"/>
        <v/>
      </c>
      <c r="T391" s="19"/>
      <c r="U391" s="19" t="str">
        <f t="shared" si="103"/>
        <v/>
      </c>
      <c r="V391" s="19" t="str">
        <f t="shared" si="97"/>
        <v/>
      </c>
      <c r="W391" s="19" t="str">
        <f t="shared" si="98"/>
        <v/>
      </c>
      <c r="X391" s="19" t="str">
        <f t="shared" si="99"/>
        <v/>
      </c>
      <c r="Y391" s="19" t="str">
        <f t="shared" si="104"/>
        <v/>
      </c>
      <c r="Z391" s="27" t="str">
        <f t="shared" si="100"/>
        <v/>
      </c>
      <c r="AA391" s="32"/>
      <c r="AB391" s="36"/>
      <c r="AC391" s="35" t="str">
        <f t="shared" si="90"/>
        <v/>
      </c>
      <c r="AD391" s="35" t="str">
        <f>IF(AA391="","",SUMIFS(商品管理表!$N$8:$N$10000,商品管理表!$C$8:$C$10000,仕入れ管理表!$D391,商品管理表!$Y$8:$Y$10000,"済"))</f>
        <v/>
      </c>
      <c r="AE391" s="35" t="str">
        <f t="shared" si="105"/>
        <v/>
      </c>
      <c r="AF391" s="18"/>
      <c r="AG391" s="18"/>
      <c r="AH391" s="18"/>
      <c r="AI391" s="156" t="str">
        <f t="shared" si="101"/>
        <v/>
      </c>
      <c r="AJ391" s="127"/>
      <c r="AK391" s="128" t="str">
        <f t="shared" si="102"/>
        <v/>
      </c>
      <c r="AL391" s="128"/>
    </row>
    <row r="392" spans="3:38" x14ac:dyDescent="0.2">
      <c r="C392" s="150">
        <v>384</v>
      </c>
      <c r="D392" s="151"/>
      <c r="E392" s="21"/>
      <c r="F392" s="24"/>
      <c r="G392" s="3"/>
      <c r="H392" s="3"/>
      <c r="I392" s="26"/>
      <c r="J392" s="26"/>
      <c r="K392" s="33"/>
      <c r="L392" s="34"/>
      <c r="M392" s="34" t="str">
        <f t="shared" si="93"/>
        <v/>
      </c>
      <c r="N392" s="34" t="str">
        <f t="shared" si="91"/>
        <v/>
      </c>
      <c r="O392" s="34"/>
      <c r="P392" s="34" t="str">
        <f t="shared" si="92"/>
        <v/>
      </c>
      <c r="Q392" s="34" t="str">
        <f t="shared" si="94"/>
        <v/>
      </c>
      <c r="R392" s="34" t="str">
        <f t="shared" si="95"/>
        <v/>
      </c>
      <c r="S392" s="19" t="str">
        <f t="shared" si="96"/>
        <v/>
      </c>
      <c r="T392" s="19"/>
      <c r="U392" s="19" t="str">
        <f t="shared" si="103"/>
        <v/>
      </c>
      <c r="V392" s="19" t="str">
        <f t="shared" si="97"/>
        <v/>
      </c>
      <c r="W392" s="19" t="str">
        <f t="shared" si="98"/>
        <v/>
      </c>
      <c r="X392" s="19" t="str">
        <f t="shared" si="99"/>
        <v/>
      </c>
      <c r="Y392" s="19" t="str">
        <f t="shared" si="104"/>
        <v/>
      </c>
      <c r="Z392" s="27" t="str">
        <f t="shared" si="100"/>
        <v/>
      </c>
      <c r="AA392" s="32"/>
      <c r="AB392" s="36"/>
      <c r="AC392" s="35" t="str">
        <f t="shared" ref="AC392:AC455" si="106">IF(AB392="","",IF(VLOOKUP($D392,出品日データ,1,FALSE)="","","済"))</f>
        <v/>
      </c>
      <c r="AD392" s="35" t="str">
        <f>IF(AA392="","",SUMIFS(商品管理表!$N$8:$N$10000,商品管理表!$C$8:$C$10000,仕入れ管理表!$D392,商品管理表!$Y$8:$Y$10000,"済"))</f>
        <v/>
      </c>
      <c r="AE392" s="35" t="str">
        <f t="shared" si="105"/>
        <v/>
      </c>
      <c r="AF392" s="18"/>
      <c r="AG392" s="18"/>
      <c r="AH392" s="18"/>
      <c r="AI392" s="156" t="str">
        <f t="shared" si="101"/>
        <v/>
      </c>
      <c r="AJ392" s="127"/>
      <c r="AK392" s="128" t="str">
        <f t="shared" si="102"/>
        <v/>
      </c>
      <c r="AL392" s="128"/>
    </row>
    <row r="393" spans="3:38" x14ac:dyDescent="0.2">
      <c r="C393" s="150">
        <v>385</v>
      </c>
      <c r="D393" s="151"/>
      <c r="E393" s="21"/>
      <c r="F393" s="24"/>
      <c r="G393" s="3"/>
      <c r="H393" s="3"/>
      <c r="I393" s="26"/>
      <c r="J393" s="26"/>
      <c r="K393" s="33"/>
      <c r="L393" s="34"/>
      <c r="M393" s="34" t="str">
        <f t="shared" si="93"/>
        <v/>
      </c>
      <c r="N393" s="34" t="str">
        <f t="shared" si="91"/>
        <v/>
      </c>
      <c r="O393" s="34"/>
      <c r="P393" s="34" t="str">
        <f t="shared" si="92"/>
        <v/>
      </c>
      <c r="Q393" s="34" t="str">
        <f t="shared" si="94"/>
        <v/>
      </c>
      <c r="R393" s="34" t="str">
        <f t="shared" si="95"/>
        <v/>
      </c>
      <c r="S393" s="19" t="str">
        <f t="shared" si="96"/>
        <v/>
      </c>
      <c r="T393" s="19"/>
      <c r="U393" s="19" t="str">
        <f t="shared" si="103"/>
        <v/>
      </c>
      <c r="V393" s="19" t="str">
        <f t="shared" si="97"/>
        <v/>
      </c>
      <c r="W393" s="19" t="str">
        <f t="shared" si="98"/>
        <v/>
      </c>
      <c r="X393" s="19" t="str">
        <f t="shared" si="99"/>
        <v/>
      </c>
      <c r="Y393" s="19" t="str">
        <f t="shared" si="104"/>
        <v/>
      </c>
      <c r="Z393" s="27" t="str">
        <f t="shared" si="100"/>
        <v/>
      </c>
      <c r="AA393" s="32"/>
      <c r="AB393" s="36"/>
      <c r="AC393" s="35" t="str">
        <f t="shared" si="106"/>
        <v/>
      </c>
      <c r="AD393" s="35" t="str">
        <f>IF(AA393="","",SUMIFS(商品管理表!$N$8:$N$10000,商品管理表!$C$8:$C$10000,仕入れ管理表!$D393,商品管理表!$Y$8:$Y$10000,"済"))</f>
        <v/>
      </c>
      <c r="AE393" s="35" t="str">
        <f t="shared" si="105"/>
        <v/>
      </c>
      <c r="AF393" s="18"/>
      <c r="AG393" s="18"/>
      <c r="AH393" s="18"/>
      <c r="AI393" s="156" t="str">
        <f t="shared" si="101"/>
        <v/>
      </c>
      <c r="AJ393" s="127"/>
      <c r="AK393" s="128" t="str">
        <f t="shared" si="102"/>
        <v/>
      </c>
      <c r="AL393" s="128"/>
    </row>
    <row r="394" spans="3:38" x14ac:dyDescent="0.2">
      <c r="C394" s="150">
        <v>386</v>
      </c>
      <c r="D394" s="151"/>
      <c r="E394" s="21"/>
      <c r="F394" s="24"/>
      <c r="G394" s="3"/>
      <c r="H394" s="3"/>
      <c r="I394" s="26"/>
      <c r="J394" s="26"/>
      <c r="K394" s="33"/>
      <c r="L394" s="34"/>
      <c r="M394" s="34" t="str">
        <f t="shared" si="93"/>
        <v/>
      </c>
      <c r="N394" s="34" t="str">
        <f t="shared" ref="N394:N457" si="107">IF(L394="","",L394)</f>
        <v/>
      </c>
      <c r="O394" s="34"/>
      <c r="P394" s="34" t="str">
        <f t="shared" ref="P394:P457" si="108">IF(L394="","",(N394+O394)*1.016)</f>
        <v/>
      </c>
      <c r="Q394" s="34" t="str">
        <f t="shared" si="94"/>
        <v/>
      </c>
      <c r="R394" s="34" t="str">
        <f t="shared" si="95"/>
        <v/>
      </c>
      <c r="S394" s="19" t="str">
        <f t="shared" si="96"/>
        <v/>
      </c>
      <c r="T394" s="19"/>
      <c r="U394" s="19" t="str">
        <f t="shared" si="103"/>
        <v/>
      </c>
      <c r="V394" s="19" t="str">
        <f t="shared" si="97"/>
        <v/>
      </c>
      <c r="W394" s="19" t="str">
        <f t="shared" si="98"/>
        <v/>
      </c>
      <c r="X394" s="19" t="str">
        <f t="shared" si="99"/>
        <v/>
      </c>
      <c r="Y394" s="19" t="str">
        <f t="shared" si="104"/>
        <v/>
      </c>
      <c r="Z394" s="27" t="str">
        <f t="shared" si="100"/>
        <v/>
      </c>
      <c r="AA394" s="32"/>
      <c r="AB394" s="36"/>
      <c r="AC394" s="35" t="str">
        <f t="shared" si="106"/>
        <v/>
      </c>
      <c r="AD394" s="35" t="str">
        <f>IF(AA394="","",SUMIFS(商品管理表!$N$8:$N$10000,商品管理表!$C$8:$C$10000,仕入れ管理表!$D394,商品管理表!$Y$8:$Y$10000,"済"))</f>
        <v/>
      </c>
      <c r="AE394" s="35" t="str">
        <f t="shared" si="105"/>
        <v/>
      </c>
      <c r="AF394" s="18"/>
      <c r="AG394" s="18"/>
      <c r="AH394" s="18"/>
      <c r="AI394" s="156" t="str">
        <f t="shared" si="101"/>
        <v/>
      </c>
      <c r="AJ394" s="127"/>
      <c r="AK394" s="128" t="str">
        <f t="shared" si="102"/>
        <v/>
      </c>
      <c r="AL394" s="128"/>
    </row>
    <row r="395" spans="3:38" x14ac:dyDescent="0.2">
      <c r="C395" s="150">
        <v>387</v>
      </c>
      <c r="D395" s="151"/>
      <c r="E395" s="21"/>
      <c r="F395" s="24"/>
      <c r="G395" s="3"/>
      <c r="H395" s="3"/>
      <c r="I395" s="26"/>
      <c r="J395" s="26"/>
      <c r="K395" s="33"/>
      <c r="L395" s="34"/>
      <c r="M395" s="34" t="str">
        <f t="shared" ref="M395:M458" si="109">IF(L395="","",L395*K395)</f>
        <v/>
      </c>
      <c r="N395" s="34" t="str">
        <f t="shared" si="107"/>
        <v/>
      </c>
      <c r="O395" s="34"/>
      <c r="P395" s="34" t="str">
        <f t="shared" si="108"/>
        <v/>
      </c>
      <c r="Q395" s="34" t="str">
        <f t="shared" ref="Q395:Q458" si="110">IF(N395="","",IF(O395="",0,N395*0.1))</f>
        <v/>
      </c>
      <c r="R395" s="34" t="str">
        <f t="shared" ref="R395:R458" si="111">IF(P395="","",P395+Q395)</f>
        <v/>
      </c>
      <c r="S395" s="19" t="str">
        <f t="shared" ref="S395:S458" si="112">IF(L395="","",P395*K395)</f>
        <v/>
      </c>
      <c r="T395" s="19"/>
      <c r="U395" s="19" t="str">
        <f t="shared" si="103"/>
        <v/>
      </c>
      <c r="V395" s="19" t="str">
        <f t="shared" ref="V395:V458" si="113">IF(T395="","",T395*0.0864)</f>
        <v/>
      </c>
      <c r="W395" s="19" t="str">
        <f t="shared" ref="W395:W458" si="114">IF(U395="","",U395*0.0864)</f>
        <v/>
      </c>
      <c r="X395" s="19" t="str">
        <f t="shared" ref="X395:X458" si="115">IF(T395="","",T395-R395-V395)</f>
        <v/>
      </c>
      <c r="Y395" s="19" t="str">
        <f t="shared" si="104"/>
        <v/>
      </c>
      <c r="Z395" s="27" t="str">
        <f t="shared" ref="Z395:Z458" si="116">IF(Y395="","",Y395/U395)</f>
        <v/>
      </c>
      <c r="AA395" s="32"/>
      <c r="AB395" s="36"/>
      <c r="AC395" s="35" t="str">
        <f t="shared" si="106"/>
        <v/>
      </c>
      <c r="AD395" s="35" t="str">
        <f>IF(AA395="","",SUMIFS(商品管理表!$N$8:$N$10000,商品管理表!$C$8:$C$10000,仕入れ管理表!$D395,商品管理表!$Y$8:$Y$10000,"済"))</f>
        <v/>
      </c>
      <c r="AE395" s="35" t="str">
        <f t="shared" si="105"/>
        <v/>
      </c>
      <c r="AF395" s="18"/>
      <c r="AG395" s="18"/>
      <c r="AH395" s="18"/>
      <c r="AI395" s="156" t="str">
        <f t="shared" ref="AI395:AI458" si="117">IF(O395="","","MyUS")</f>
        <v/>
      </c>
      <c r="AJ395" s="127"/>
      <c r="AK395" s="128" t="str">
        <f t="shared" ref="AK395:AK458" si="118">IF(AA395="済",N395*AE395,"")</f>
        <v/>
      </c>
      <c r="AL395" s="128"/>
    </row>
    <row r="396" spans="3:38" x14ac:dyDescent="0.2">
      <c r="C396" s="150">
        <v>388</v>
      </c>
      <c r="D396" s="151"/>
      <c r="E396" s="21"/>
      <c r="F396" s="24"/>
      <c r="G396" s="3"/>
      <c r="H396" s="3"/>
      <c r="I396" s="26"/>
      <c r="J396" s="26"/>
      <c r="K396" s="33"/>
      <c r="L396" s="34"/>
      <c r="M396" s="34" t="str">
        <f t="shared" si="109"/>
        <v/>
      </c>
      <c r="N396" s="34" t="str">
        <f t="shared" si="107"/>
        <v/>
      </c>
      <c r="O396" s="34"/>
      <c r="P396" s="34" t="str">
        <f t="shared" si="108"/>
        <v/>
      </c>
      <c r="Q396" s="34" t="str">
        <f t="shared" si="110"/>
        <v/>
      </c>
      <c r="R396" s="34" t="str">
        <f t="shared" si="111"/>
        <v/>
      </c>
      <c r="S396" s="19" t="str">
        <f t="shared" si="112"/>
        <v/>
      </c>
      <c r="T396" s="19"/>
      <c r="U396" s="19" t="str">
        <f t="shared" ref="U396:U459" si="119">IF(T396="","",K396*T396)</f>
        <v/>
      </c>
      <c r="V396" s="19" t="str">
        <f t="shared" si="113"/>
        <v/>
      </c>
      <c r="W396" s="19" t="str">
        <f t="shared" si="114"/>
        <v/>
      </c>
      <c r="X396" s="19" t="str">
        <f t="shared" si="115"/>
        <v/>
      </c>
      <c r="Y396" s="19" t="str">
        <f t="shared" ref="Y396:Y459" si="120">IF(U396="","",U396-W396-Q396-S396)</f>
        <v/>
      </c>
      <c r="Z396" s="27" t="str">
        <f t="shared" si="116"/>
        <v/>
      </c>
      <c r="AA396" s="32"/>
      <c r="AB396" s="36"/>
      <c r="AC396" s="35" t="str">
        <f t="shared" si="106"/>
        <v/>
      </c>
      <c r="AD396" s="35" t="str">
        <f>IF(AA396="","",SUMIFS(商品管理表!$N$8:$N$10000,商品管理表!$C$8:$C$10000,仕入れ管理表!$D396,商品管理表!$Y$8:$Y$10000,"済"))</f>
        <v/>
      </c>
      <c r="AE396" s="35" t="str">
        <f t="shared" ref="AE396:AE459" si="121">IF(AD396&lt;&gt;"",K396-AD396,"")</f>
        <v/>
      </c>
      <c r="AF396" s="18"/>
      <c r="AG396" s="18"/>
      <c r="AH396" s="18"/>
      <c r="AI396" s="156" t="str">
        <f t="shared" si="117"/>
        <v/>
      </c>
      <c r="AJ396" s="127"/>
      <c r="AK396" s="128" t="str">
        <f t="shared" si="118"/>
        <v/>
      </c>
      <c r="AL396" s="128"/>
    </row>
    <row r="397" spans="3:38" x14ac:dyDescent="0.2">
      <c r="C397" s="150">
        <v>389</v>
      </c>
      <c r="D397" s="151"/>
      <c r="E397" s="21"/>
      <c r="F397" s="24"/>
      <c r="G397" s="3"/>
      <c r="H397" s="3"/>
      <c r="I397" s="26"/>
      <c r="J397" s="26"/>
      <c r="K397" s="33"/>
      <c r="L397" s="34"/>
      <c r="M397" s="34" t="str">
        <f t="shared" si="109"/>
        <v/>
      </c>
      <c r="N397" s="34" t="str">
        <f t="shared" si="107"/>
        <v/>
      </c>
      <c r="O397" s="34"/>
      <c r="P397" s="34" t="str">
        <f t="shared" si="108"/>
        <v/>
      </c>
      <c r="Q397" s="34" t="str">
        <f t="shared" si="110"/>
        <v/>
      </c>
      <c r="R397" s="34" t="str">
        <f t="shared" si="111"/>
        <v/>
      </c>
      <c r="S397" s="19" t="str">
        <f t="shared" si="112"/>
        <v/>
      </c>
      <c r="T397" s="19"/>
      <c r="U397" s="19" t="str">
        <f t="shared" si="119"/>
        <v/>
      </c>
      <c r="V397" s="19" t="str">
        <f t="shared" si="113"/>
        <v/>
      </c>
      <c r="W397" s="19" t="str">
        <f t="shared" si="114"/>
        <v/>
      </c>
      <c r="X397" s="19" t="str">
        <f t="shared" si="115"/>
        <v/>
      </c>
      <c r="Y397" s="19" t="str">
        <f t="shared" si="120"/>
        <v/>
      </c>
      <c r="Z397" s="27" t="str">
        <f t="shared" si="116"/>
        <v/>
      </c>
      <c r="AA397" s="32"/>
      <c r="AB397" s="36"/>
      <c r="AC397" s="35" t="str">
        <f t="shared" si="106"/>
        <v/>
      </c>
      <c r="AD397" s="35" t="str">
        <f>IF(AA397="","",SUMIFS(商品管理表!$N$8:$N$10000,商品管理表!$C$8:$C$10000,仕入れ管理表!$D397,商品管理表!$Y$8:$Y$10000,"済"))</f>
        <v/>
      </c>
      <c r="AE397" s="35" t="str">
        <f t="shared" si="121"/>
        <v/>
      </c>
      <c r="AF397" s="18"/>
      <c r="AG397" s="18"/>
      <c r="AH397" s="18"/>
      <c r="AI397" s="156" t="str">
        <f t="shared" si="117"/>
        <v/>
      </c>
      <c r="AJ397" s="127"/>
      <c r="AK397" s="128" t="str">
        <f t="shared" si="118"/>
        <v/>
      </c>
      <c r="AL397" s="128"/>
    </row>
    <row r="398" spans="3:38" x14ac:dyDescent="0.2">
      <c r="C398" s="150">
        <v>390</v>
      </c>
      <c r="D398" s="151"/>
      <c r="E398" s="21"/>
      <c r="F398" s="24"/>
      <c r="G398" s="3"/>
      <c r="H398" s="3"/>
      <c r="I398" s="26"/>
      <c r="J398" s="26"/>
      <c r="K398" s="33"/>
      <c r="L398" s="34"/>
      <c r="M398" s="34" t="str">
        <f t="shared" si="109"/>
        <v/>
      </c>
      <c r="N398" s="34" t="str">
        <f t="shared" si="107"/>
        <v/>
      </c>
      <c r="O398" s="34"/>
      <c r="P398" s="34" t="str">
        <f t="shared" si="108"/>
        <v/>
      </c>
      <c r="Q398" s="34" t="str">
        <f t="shared" si="110"/>
        <v/>
      </c>
      <c r="R398" s="34" t="str">
        <f t="shared" si="111"/>
        <v/>
      </c>
      <c r="S398" s="19" t="str">
        <f t="shared" si="112"/>
        <v/>
      </c>
      <c r="T398" s="19"/>
      <c r="U398" s="19" t="str">
        <f t="shared" si="119"/>
        <v/>
      </c>
      <c r="V398" s="19" t="str">
        <f t="shared" si="113"/>
        <v/>
      </c>
      <c r="W398" s="19" t="str">
        <f t="shared" si="114"/>
        <v/>
      </c>
      <c r="X398" s="19" t="str">
        <f t="shared" si="115"/>
        <v/>
      </c>
      <c r="Y398" s="19" t="str">
        <f t="shared" si="120"/>
        <v/>
      </c>
      <c r="Z398" s="27" t="str">
        <f t="shared" si="116"/>
        <v/>
      </c>
      <c r="AA398" s="32"/>
      <c r="AB398" s="36"/>
      <c r="AC398" s="35" t="str">
        <f t="shared" si="106"/>
        <v/>
      </c>
      <c r="AD398" s="35" t="str">
        <f>IF(AA398="","",SUMIFS(商品管理表!$N$8:$N$10000,商品管理表!$C$8:$C$10000,仕入れ管理表!$D398,商品管理表!$Y$8:$Y$10000,"済"))</f>
        <v/>
      </c>
      <c r="AE398" s="35" t="str">
        <f t="shared" si="121"/>
        <v/>
      </c>
      <c r="AF398" s="18"/>
      <c r="AG398" s="18"/>
      <c r="AH398" s="18"/>
      <c r="AI398" s="156" t="str">
        <f t="shared" si="117"/>
        <v/>
      </c>
      <c r="AJ398" s="127"/>
      <c r="AK398" s="128" t="str">
        <f t="shared" si="118"/>
        <v/>
      </c>
      <c r="AL398" s="128"/>
    </row>
    <row r="399" spans="3:38" x14ac:dyDescent="0.2">
      <c r="C399" s="150">
        <v>391</v>
      </c>
      <c r="D399" s="151"/>
      <c r="E399" s="21"/>
      <c r="F399" s="24"/>
      <c r="G399" s="3"/>
      <c r="H399" s="3"/>
      <c r="I399" s="26"/>
      <c r="J399" s="26"/>
      <c r="K399" s="33"/>
      <c r="L399" s="34"/>
      <c r="M399" s="34" t="str">
        <f t="shared" si="109"/>
        <v/>
      </c>
      <c r="N399" s="34" t="str">
        <f t="shared" si="107"/>
        <v/>
      </c>
      <c r="O399" s="34"/>
      <c r="P399" s="34" t="str">
        <f t="shared" si="108"/>
        <v/>
      </c>
      <c r="Q399" s="34" t="str">
        <f t="shared" si="110"/>
        <v/>
      </c>
      <c r="R399" s="34" t="str">
        <f t="shared" si="111"/>
        <v/>
      </c>
      <c r="S399" s="19" t="str">
        <f t="shared" si="112"/>
        <v/>
      </c>
      <c r="T399" s="19"/>
      <c r="U399" s="19" t="str">
        <f t="shared" si="119"/>
        <v/>
      </c>
      <c r="V399" s="19" t="str">
        <f t="shared" si="113"/>
        <v/>
      </c>
      <c r="W399" s="19" t="str">
        <f t="shared" si="114"/>
        <v/>
      </c>
      <c r="X399" s="19" t="str">
        <f t="shared" si="115"/>
        <v/>
      </c>
      <c r="Y399" s="19" t="str">
        <f t="shared" si="120"/>
        <v/>
      </c>
      <c r="Z399" s="27" t="str">
        <f t="shared" si="116"/>
        <v/>
      </c>
      <c r="AA399" s="32"/>
      <c r="AB399" s="36"/>
      <c r="AC399" s="35" t="str">
        <f t="shared" si="106"/>
        <v/>
      </c>
      <c r="AD399" s="35" t="str">
        <f>IF(AA399="","",SUMIFS(商品管理表!$N$8:$N$10000,商品管理表!$C$8:$C$10000,仕入れ管理表!$D399,商品管理表!$Y$8:$Y$10000,"済"))</f>
        <v/>
      </c>
      <c r="AE399" s="35" t="str">
        <f t="shared" si="121"/>
        <v/>
      </c>
      <c r="AF399" s="18"/>
      <c r="AG399" s="18"/>
      <c r="AH399" s="18"/>
      <c r="AI399" s="156" t="str">
        <f t="shared" si="117"/>
        <v/>
      </c>
      <c r="AJ399" s="127"/>
      <c r="AK399" s="128" t="str">
        <f t="shared" si="118"/>
        <v/>
      </c>
      <c r="AL399" s="128"/>
    </row>
    <row r="400" spans="3:38" x14ac:dyDescent="0.2">
      <c r="C400" s="150">
        <v>392</v>
      </c>
      <c r="D400" s="151"/>
      <c r="E400" s="21"/>
      <c r="F400" s="24"/>
      <c r="G400" s="3"/>
      <c r="H400" s="3"/>
      <c r="I400" s="26"/>
      <c r="J400" s="26"/>
      <c r="K400" s="33"/>
      <c r="L400" s="34"/>
      <c r="M400" s="34" t="str">
        <f t="shared" si="109"/>
        <v/>
      </c>
      <c r="N400" s="34" t="str">
        <f t="shared" si="107"/>
        <v/>
      </c>
      <c r="O400" s="34"/>
      <c r="P400" s="34" t="str">
        <f t="shared" si="108"/>
        <v/>
      </c>
      <c r="Q400" s="34" t="str">
        <f t="shared" si="110"/>
        <v/>
      </c>
      <c r="R400" s="34" t="str">
        <f t="shared" si="111"/>
        <v/>
      </c>
      <c r="S400" s="19" t="str">
        <f t="shared" si="112"/>
        <v/>
      </c>
      <c r="T400" s="19"/>
      <c r="U400" s="19" t="str">
        <f t="shared" si="119"/>
        <v/>
      </c>
      <c r="V400" s="19" t="str">
        <f t="shared" si="113"/>
        <v/>
      </c>
      <c r="W400" s="19" t="str">
        <f t="shared" si="114"/>
        <v/>
      </c>
      <c r="X400" s="19" t="str">
        <f t="shared" si="115"/>
        <v/>
      </c>
      <c r="Y400" s="19" t="str">
        <f t="shared" si="120"/>
        <v/>
      </c>
      <c r="Z400" s="27" t="str">
        <f t="shared" si="116"/>
        <v/>
      </c>
      <c r="AA400" s="32"/>
      <c r="AB400" s="36"/>
      <c r="AC400" s="35" t="str">
        <f t="shared" si="106"/>
        <v/>
      </c>
      <c r="AD400" s="35" t="str">
        <f>IF(AA400="","",SUMIFS(商品管理表!$N$8:$N$10000,商品管理表!$C$8:$C$10000,仕入れ管理表!$D400,商品管理表!$Y$8:$Y$10000,"済"))</f>
        <v/>
      </c>
      <c r="AE400" s="35" t="str">
        <f t="shared" si="121"/>
        <v/>
      </c>
      <c r="AF400" s="18"/>
      <c r="AG400" s="18"/>
      <c r="AH400" s="18"/>
      <c r="AI400" s="156" t="str">
        <f t="shared" si="117"/>
        <v/>
      </c>
      <c r="AJ400" s="127"/>
      <c r="AK400" s="128" t="str">
        <f t="shared" si="118"/>
        <v/>
      </c>
      <c r="AL400" s="128"/>
    </row>
    <row r="401" spans="3:38" x14ac:dyDescent="0.2">
      <c r="C401" s="150">
        <v>393</v>
      </c>
      <c r="D401" s="151"/>
      <c r="E401" s="21"/>
      <c r="F401" s="24"/>
      <c r="G401" s="3"/>
      <c r="H401" s="3"/>
      <c r="I401" s="26"/>
      <c r="J401" s="26"/>
      <c r="K401" s="33"/>
      <c r="L401" s="34"/>
      <c r="M401" s="34" t="str">
        <f t="shared" si="109"/>
        <v/>
      </c>
      <c r="N401" s="34" t="str">
        <f t="shared" si="107"/>
        <v/>
      </c>
      <c r="O401" s="34"/>
      <c r="P401" s="34" t="str">
        <f t="shared" si="108"/>
        <v/>
      </c>
      <c r="Q401" s="34" t="str">
        <f t="shared" si="110"/>
        <v/>
      </c>
      <c r="R401" s="34" t="str">
        <f t="shared" si="111"/>
        <v/>
      </c>
      <c r="S401" s="19" t="str">
        <f t="shared" si="112"/>
        <v/>
      </c>
      <c r="T401" s="19"/>
      <c r="U401" s="19" t="str">
        <f t="shared" si="119"/>
        <v/>
      </c>
      <c r="V401" s="19" t="str">
        <f t="shared" si="113"/>
        <v/>
      </c>
      <c r="W401" s="19" t="str">
        <f t="shared" si="114"/>
        <v/>
      </c>
      <c r="X401" s="19" t="str">
        <f t="shared" si="115"/>
        <v/>
      </c>
      <c r="Y401" s="19" t="str">
        <f t="shared" si="120"/>
        <v/>
      </c>
      <c r="Z401" s="27" t="str">
        <f t="shared" si="116"/>
        <v/>
      </c>
      <c r="AA401" s="32"/>
      <c r="AB401" s="36"/>
      <c r="AC401" s="35" t="str">
        <f t="shared" si="106"/>
        <v/>
      </c>
      <c r="AD401" s="35" t="str">
        <f>IF(AA401="","",SUMIFS(商品管理表!$N$8:$N$10000,商品管理表!$C$8:$C$10000,仕入れ管理表!$D401,商品管理表!$Y$8:$Y$10000,"済"))</f>
        <v/>
      </c>
      <c r="AE401" s="35" t="str">
        <f t="shared" si="121"/>
        <v/>
      </c>
      <c r="AF401" s="18"/>
      <c r="AG401" s="18"/>
      <c r="AH401" s="18"/>
      <c r="AI401" s="156" t="str">
        <f t="shared" si="117"/>
        <v/>
      </c>
      <c r="AJ401" s="127"/>
      <c r="AK401" s="128" t="str">
        <f t="shared" si="118"/>
        <v/>
      </c>
      <c r="AL401" s="128"/>
    </row>
    <row r="402" spans="3:38" x14ac:dyDescent="0.2">
      <c r="C402" s="150">
        <v>394</v>
      </c>
      <c r="D402" s="151"/>
      <c r="E402" s="21"/>
      <c r="F402" s="24"/>
      <c r="G402" s="3"/>
      <c r="H402" s="3"/>
      <c r="I402" s="26"/>
      <c r="J402" s="26"/>
      <c r="K402" s="33"/>
      <c r="L402" s="34"/>
      <c r="M402" s="34" t="str">
        <f t="shared" si="109"/>
        <v/>
      </c>
      <c r="N402" s="34" t="str">
        <f t="shared" si="107"/>
        <v/>
      </c>
      <c r="O402" s="34"/>
      <c r="P402" s="34" t="str">
        <f t="shared" si="108"/>
        <v/>
      </c>
      <c r="Q402" s="34" t="str">
        <f t="shared" si="110"/>
        <v/>
      </c>
      <c r="R402" s="34" t="str">
        <f t="shared" si="111"/>
        <v/>
      </c>
      <c r="S402" s="19" t="str">
        <f t="shared" si="112"/>
        <v/>
      </c>
      <c r="T402" s="19"/>
      <c r="U402" s="19" t="str">
        <f t="shared" si="119"/>
        <v/>
      </c>
      <c r="V402" s="19" t="str">
        <f t="shared" si="113"/>
        <v/>
      </c>
      <c r="W402" s="19" t="str">
        <f t="shared" si="114"/>
        <v/>
      </c>
      <c r="X402" s="19" t="str">
        <f t="shared" si="115"/>
        <v/>
      </c>
      <c r="Y402" s="19" t="str">
        <f t="shared" si="120"/>
        <v/>
      </c>
      <c r="Z402" s="27" t="str">
        <f t="shared" si="116"/>
        <v/>
      </c>
      <c r="AA402" s="32"/>
      <c r="AB402" s="36"/>
      <c r="AC402" s="35" t="str">
        <f t="shared" si="106"/>
        <v/>
      </c>
      <c r="AD402" s="35" t="str">
        <f>IF(AA402="","",SUMIFS(商品管理表!$N$8:$N$10000,商品管理表!$C$8:$C$10000,仕入れ管理表!$D402,商品管理表!$Y$8:$Y$10000,"済"))</f>
        <v/>
      </c>
      <c r="AE402" s="35" t="str">
        <f t="shared" si="121"/>
        <v/>
      </c>
      <c r="AF402" s="18"/>
      <c r="AG402" s="18"/>
      <c r="AH402" s="18"/>
      <c r="AI402" s="156" t="str">
        <f t="shared" si="117"/>
        <v/>
      </c>
      <c r="AJ402" s="127"/>
      <c r="AK402" s="128" t="str">
        <f t="shared" si="118"/>
        <v/>
      </c>
      <c r="AL402" s="128"/>
    </row>
    <row r="403" spans="3:38" x14ac:dyDescent="0.2">
      <c r="C403" s="150">
        <v>395</v>
      </c>
      <c r="D403" s="151"/>
      <c r="E403" s="21"/>
      <c r="F403" s="24"/>
      <c r="G403" s="3"/>
      <c r="H403" s="3"/>
      <c r="I403" s="26"/>
      <c r="J403" s="26"/>
      <c r="K403" s="33"/>
      <c r="L403" s="34"/>
      <c r="M403" s="34" t="str">
        <f t="shared" si="109"/>
        <v/>
      </c>
      <c r="N403" s="34" t="str">
        <f t="shared" si="107"/>
        <v/>
      </c>
      <c r="O403" s="34"/>
      <c r="P403" s="34" t="str">
        <f t="shared" si="108"/>
        <v/>
      </c>
      <c r="Q403" s="34" t="str">
        <f t="shared" si="110"/>
        <v/>
      </c>
      <c r="R403" s="34" t="str">
        <f t="shared" si="111"/>
        <v/>
      </c>
      <c r="S403" s="19" t="str">
        <f t="shared" si="112"/>
        <v/>
      </c>
      <c r="T403" s="19"/>
      <c r="U403" s="19" t="str">
        <f t="shared" si="119"/>
        <v/>
      </c>
      <c r="V403" s="19" t="str">
        <f t="shared" si="113"/>
        <v/>
      </c>
      <c r="W403" s="19" t="str">
        <f t="shared" si="114"/>
        <v/>
      </c>
      <c r="X403" s="19" t="str">
        <f t="shared" si="115"/>
        <v/>
      </c>
      <c r="Y403" s="19" t="str">
        <f t="shared" si="120"/>
        <v/>
      </c>
      <c r="Z403" s="27" t="str">
        <f t="shared" si="116"/>
        <v/>
      </c>
      <c r="AA403" s="32"/>
      <c r="AB403" s="36"/>
      <c r="AC403" s="35" t="str">
        <f t="shared" si="106"/>
        <v/>
      </c>
      <c r="AD403" s="35" t="str">
        <f>IF(AA403="","",SUMIFS(商品管理表!$N$8:$N$10000,商品管理表!$C$8:$C$10000,仕入れ管理表!$D403,商品管理表!$Y$8:$Y$10000,"済"))</f>
        <v/>
      </c>
      <c r="AE403" s="35" t="str">
        <f t="shared" si="121"/>
        <v/>
      </c>
      <c r="AF403" s="18"/>
      <c r="AG403" s="18"/>
      <c r="AH403" s="18"/>
      <c r="AI403" s="156" t="str">
        <f t="shared" si="117"/>
        <v/>
      </c>
      <c r="AJ403" s="127"/>
      <c r="AK403" s="128" t="str">
        <f t="shared" si="118"/>
        <v/>
      </c>
      <c r="AL403" s="128"/>
    </row>
    <row r="404" spans="3:38" x14ac:dyDescent="0.2">
      <c r="C404" s="150">
        <v>396</v>
      </c>
      <c r="D404" s="151"/>
      <c r="E404" s="21"/>
      <c r="F404" s="24"/>
      <c r="G404" s="3"/>
      <c r="H404" s="3"/>
      <c r="I404" s="26"/>
      <c r="J404" s="26"/>
      <c r="K404" s="33"/>
      <c r="L404" s="34"/>
      <c r="M404" s="34" t="str">
        <f t="shared" si="109"/>
        <v/>
      </c>
      <c r="N404" s="34" t="str">
        <f t="shared" si="107"/>
        <v/>
      </c>
      <c r="O404" s="34"/>
      <c r="P404" s="34" t="str">
        <f t="shared" si="108"/>
        <v/>
      </c>
      <c r="Q404" s="34" t="str">
        <f t="shared" si="110"/>
        <v/>
      </c>
      <c r="R404" s="34" t="str">
        <f t="shared" si="111"/>
        <v/>
      </c>
      <c r="S404" s="19" t="str">
        <f t="shared" si="112"/>
        <v/>
      </c>
      <c r="T404" s="19"/>
      <c r="U404" s="19" t="str">
        <f t="shared" si="119"/>
        <v/>
      </c>
      <c r="V404" s="19" t="str">
        <f t="shared" si="113"/>
        <v/>
      </c>
      <c r="W404" s="19" t="str">
        <f t="shared" si="114"/>
        <v/>
      </c>
      <c r="X404" s="19" t="str">
        <f t="shared" si="115"/>
        <v/>
      </c>
      <c r="Y404" s="19" t="str">
        <f t="shared" si="120"/>
        <v/>
      </c>
      <c r="Z404" s="27" t="str">
        <f t="shared" si="116"/>
        <v/>
      </c>
      <c r="AA404" s="32"/>
      <c r="AB404" s="36"/>
      <c r="AC404" s="35" t="str">
        <f t="shared" si="106"/>
        <v/>
      </c>
      <c r="AD404" s="35" t="str">
        <f>IF(AA404="","",SUMIFS(商品管理表!$N$8:$N$10000,商品管理表!$C$8:$C$10000,仕入れ管理表!$D404,商品管理表!$Y$8:$Y$10000,"済"))</f>
        <v/>
      </c>
      <c r="AE404" s="35" t="str">
        <f t="shared" si="121"/>
        <v/>
      </c>
      <c r="AF404" s="18"/>
      <c r="AG404" s="18"/>
      <c r="AH404" s="18"/>
      <c r="AI404" s="156" t="str">
        <f t="shared" si="117"/>
        <v/>
      </c>
      <c r="AJ404" s="127"/>
      <c r="AK404" s="128" t="str">
        <f t="shared" si="118"/>
        <v/>
      </c>
      <c r="AL404" s="128"/>
    </row>
    <row r="405" spans="3:38" x14ac:dyDescent="0.2">
      <c r="C405" s="150">
        <v>397</v>
      </c>
      <c r="D405" s="151"/>
      <c r="E405" s="21"/>
      <c r="F405" s="24"/>
      <c r="G405" s="3"/>
      <c r="H405" s="3"/>
      <c r="I405" s="26"/>
      <c r="J405" s="26"/>
      <c r="K405" s="33"/>
      <c r="L405" s="34"/>
      <c r="M405" s="34" t="str">
        <f t="shared" si="109"/>
        <v/>
      </c>
      <c r="N405" s="34" t="str">
        <f t="shared" si="107"/>
        <v/>
      </c>
      <c r="O405" s="34"/>
      <c r="P405" s="34" t="str">
        <f t="shared" si="108"/>
        <v/>
      </c>
      <c r="Q405" s="34" t="str">
        <f t="shared" si="110"/>
        <v/>
      </c>
      <c r="R405" s="34" t="str">
        <f t="shared" si="111"/>
        <v/>
      </c>
      <c r="S405" s="19" t="str">
        <f t="shared" si="112"/>
        <v/>
      </c>
      <c r="T405" s="19"/>
      <c r="U405" s="19" t="str">
        <f t="shared" si="119"/>
        <v/>
      </c>
      <c r="V405" s="19" t="str">
        <f t="shared" si="113"/>
        <v/>
      </c>
      <c r="W405" s="19" t="str">
        <f t="shared" si="114"/>
        <v/>
      </c>
      <c r="X405" s="19" t="str">
        <f t="shared" si="115"/>
        <v/>
      </c>
      <c r="Y405" s="19" t="str">
        <f t="shared" si="120"/>
        <v/>
      </c>
      <c r="Z405" s="27" t="str">
        <f t="shared" si="116"/>
        <v/>
      </c>
      <c r="AA405" s="32"/>
      <c r="AB405" s="36"/>
      <c r="AC405" s="35" t="str">
        <f t="shared" si="106"/>
        <v/>
      </c>
      <c r="AD405" s="35" t="str">
        <f>IF(AA405="","",SUMIFS(商品管理表!$N$8:$N$10000,商品管理表!$C$8:$C$10000,仕入れ管理表!$D405,商品管理表!$Y$8:$Y$10000,"済"))</f>
        <v/>
      </c>
      <c r="AE405" s="35" t="str">
        <f t="shared" si="121"/>
        <v/>
      </c>
      <c r="AF405" s="18"/>
      <c r="AG405" s="18"/>
      <c r="AH405" s="18"/>
      <c r="AI405" s="156" t="str">
        <f t="shared" si="117"/>
        <v/>
      </c>
      <c r="AJ405" s="127"/>
      <c r="AK405" s="128" t="str">
        <f t="shared" si="118"/>
        <v/>
      </c>
      <c r="AL405" s="128"/>
    </row>
    <row r="406" spans="3:38" x14ac:dyDescent="0.2">
      <c r="C406" s="150">
        <v>398</v>
      </c>
      <c r="D406" s="151"/>
      <c r="E406" s="21"/>
      <c r="F406" s="24"/>
      <c r="G406" s="3"/>
      <c r="H406" s="3"/>
      <c r="I406" s="26"/>
      <c r="J406" s="26"/>
      <c r="K406" s="33"/>
      <c r="L406" s="34"/>
      <c r="M406" s="34" t="str">
        <f t="shared" si="109"/>
        <v/>
      </c>
      <c r="N406" s="34" t="str">
        <f t="shared" si="107"/>
        <v/>
      </c>
      <c r="O406" s="34"/>
      <c r="P406" s="34" t="str">
        <f t="shared" si="108"/>
        <v/>
      </c>
      <c r="Q406" s="34" t="str">
        <f t="shared" si="110"/>
        <v/>
      </c>
      <c r="R406" s="34" t="str">
        <f t="shared" si="111"/>
        <v/>
      </c>
      <c r="S406" s="19" t="str">
        <f t="shared" si="112"/>
        <v/>
      </c>
      <c r="T406" s="19"/>
      <c r="U406" s="19" t="str">
        <f t="shared" si="119"/>
        <v/>
      </c>
      <c r="V406" s="19" t="str">
        <f t="shared" si="113"/>
        <v/>
      </c>
      <c r="W406" s="19" t="str">
        <f t="shared" si="114"/>
        <v/>
      </c>
      <c r="X406" s="19" t="str">
        <f t="shared" si="115"/>
        <v/>
      </c>
      <c r="Y406" s="19" t="str">
        <f t="shared" si="120"/>
        <v/>
      </c>
      <c r="Z406" s="27" t="str">
        <f t="shared" si="116"/>
        <v/>
      </c>
      <c r="AA406" s="32"/>
      <c r="AB406" s="36"/>
      <c r="AC406" s="35" t="str">
        <f t="shared" si="106"/>
        <v/>
      </c>
      <c r="AD406" s="35" t="str">
        <f>IF(AA406="","",SUMIFS(商品管理表!$N$8:$N$10000,商品管理表!$C$8:$C$10000,仕入れ管理表!$D406,商品管理表!$Y$8:$Y$10000,"済"))</f>
        <v/>
      </c>
      <c r="AE406" s="35" t="str">
        <f t="shared" si="121"/>
        <v/>
      </c>
      <c r="AF406" s="18"/>
      <c r="AG406" s="18"/>
      <c r="AH406" s="18"/>
      <c r="AI406" s="156" t="str">
        <f t="shared" si="117"/>
        <v/>
      </c>
      <c r="AJ406" s="127"/>
      <c r="AK406" s="128" t="str">
        <f t="shared" si="118"/>
        <v/>
      </c>
      <c r="AL406" s="128"/>
    </row>
    <row r="407" spans="3:38" x14ac:dyDescent="0.2">
      <c r="C407" s="150">
        <v>399</v>
      </c>
      <c r="D407" s="151"/>
      <c r="E407" s="21"/>
      <c r="F407" s="24"/>
      <c r="G407" s="3"/>
      <c r="H407" s="3"/>
      <c r="I407" s="26"/>
      <c r="J407" s="26"/>
      <c r="K407" s="33"/>
      <c r="L407" s="34"/>
      <c r="M407" s="34" t="str">
        <f t="shared" si="109"/>
        <v/>
      </c>
      <c r="N407" s="34" t="str">
        <f t="shared" si="107"/>
        <v/>
      </c>
      <c r="O407" s="34"/>
      <c r="P407" s="34" t="str">
        <f t="shared" si="108"/>
        <v/>
      </c>
      <c r="Q407" s="34" t="str">
        <f t="shared" si="110"/>
        <v/>
      </c>
      <c r="R407" s="34" t="str">
        <f t="shared" si="111"/>
        <v/>
      </c>
      <c r="S407" s="19" t="str">
        <f t="shared" si="112"/>
        <v/>
      </c>
      <c r="T407" s="19"/>
      <c r="U407" s="19" t="str">
        <f t="shared" si="119"/>
        <v/>
      </c>
      <c r="V407" s="19" t="str">
        <f t="shared" si="113"/>
        <v/>
      </c>
      <c r="W407" s="19" t="str">
        <f t="shared" si="114"/>
        <v/>
      </c>
      <c r="X407" s="19" t="str">
        <f t="shared" si="115"/>
        <v/>
      </c>
      <c r="Y407" s="19" t="str">
        <f t="shared" si="120"/>
        <v/>
      </c>
      <c r="Z407" s="27" t="str">
        <f t="shared" si="116"/>
        <v/>
      </c>
      <c r="AA407" s="32"/>
      <c r="AB407" s="36"/>
      <c r="AC407" s="35" t="str">
        <f t="shared" si="106"/>
        <v/>
      </c>
      <c r="AD407" s="35" t="str">
        <f>IF(AA407="","",SUMIFS(商品管理表!$N$8:$N$10000,商品管理表!$C$8:$C$10000,仕入れ管理表!$D407,商品管理表!$Y$8:$Y$10000,"済"))</f>
        <v/>
      </c>
      <c r="AE407" s="35" t="str">
        <f t="shared" si="121"/>
        <v/>
      </c>
      <c r="AF407" s="18"/>
      <c r="AG407" s="18"/>
      <c r="AH407" s="18"/>
      <c r="AI407" s="156" t="str">
        <f t="shared" si="117"/>
        <v/>
      </c>
      <c r="AJ407" s="127"/>
      <c r="AK407" s="128" t="str">
        <f t="shared" si="118"/>
        <v/>
      </c>
      <c r="AL407" s="128"/>
    </row>
    <row r="408" spans="3:38" x14ac:dyDescent="0.2">
      <c r="C408" s="150">
        <v>400</v>
      </c>
      <c r="D408" s="151"/>
      <c r="E408" s="21"/>
      <c r="F408" s="24"/>
      <c r="G408" s="3"/>
      <c r="H408" s="3"/>
      <c r="I408" s="26"/>
      <c r="J408" s="26"/>
      <c r="K408" s="33"/>
      <c r="L408" s="34"/>
      <c r="M408" s="34" t="str">
        <f t="shared" si="109"/>
        <v/>
      </c>
      <c r="N408" s="34" t="str">
        <f t="shared" si="107"/>
        <v/>
      </c>
      <c r="O408" s="34"/>
      <c r="P408" s="34" t="str">
        <f t="shared" si="108"/>
        <v/>
      </c>
      <c r="Q408" s="34" t="str">
        <f t="shared" si="110"/>
        <v/>
      </c>
      <c r="R408" s="34" t="str">
        <f t="shared" si="111"/>
        <v/>
      </c>
      <c r="S408" s="19" t="str">
        <f t="shared" si="112"/>
        <v/>
      </c>
      <c r="T408" s="19"/>
      <c r="U408" s="19" t="str">
        <f t="shared" si="119"/>
        <v/>
      </c>
      <c r="V408" s="19" t="str">
        <f t="shared" si="113"/>
        <v/>
      </c>
      <c r="W408" s="19" t="str">
        <f t="shared" si="114"/>
        <v/>
      </c>
      <c r="X408" s="19" t="str">
        <f t="shared" si="115"/>
        <v/>
      </c>
      <c r="Y408" s="19" t="str">
        <f t="shared" si="120"/>
        <v/>
      </c>
      <c r="Z408" s="27" t="str">
        <f t="shared" si="116"/>
        <v/>
      </c>
      <c r="AA408" s="32"/>
      <c r="AB408" s="36"/>
      <c r="AC408" s="35" t="str">
        <f t="shared" si="106"/>
        <v/>
      </c>
      <c r="AD408" s="35" t="str">
        <f>IF(AA408="","",SUMIFS(商品管理表!$N$8:$N$10000,商品管理表!$C$8:$C$10000,仕入れ管理表!$D408,商品管理表!$Y$8:$Y$10000,"済"))</f>
        <v/>
      </c>
      <c r="AE408" s="35" t="str">
        <f t="shared" si="121"/>
        <v/>
      </c>
      <c r="AF408" s="18"/>
      <c r="AG408" s="18"/>
      <c r="AH408" s="18"/>
      <c r="AI408" s="156" t="str">
        <f t="shared" si="117"/>
        <v/>
      </c>
      <c r="AJ408" s="127"/>
      <c r="AK408" s="128" t="str">
        <f t="shared" si="118"/>
        <v/>
      </c>
      <c r="AL408" s="128"/>
    </row>
    <row r="409" spans="3:38" x14ac:dyDescent="0.2">
      <c r="C409" s="150">
        <v>401</v>
      </c>
      <c r="D409" s="151"/>
      <c r="E409" s="21"/>
      <c r="F409" s="24"/>
      <c r="G409" s="3"/>
      <c r="H409" s="3"/>
      <c r="I409" s="26"/>
      <c r="J409" s="26"/>
      <c r="K409" s="33"/>
      <c r="L409" s="34"/>
      <c r="M409" s="34" t="str">
        <f t="shared" si="109"/>
        <v/>
      </c>
      <c r="N409" s="34" t="str">
        <f t="shared" si="107"/>
        <v/>
      </c>
      <c r="O409" s="34"/>
      <c r="P409" s="34" t="str">
        <f t="shared" si="108"/>
        <v/>
      </c>
      <c r="Q409" s="34" t="str">
        <f t="shared" si="110"/>
        <v/>
      </c>
      <c r="R409" s="34" t="str">
        <f t="shared" si="111"/>
        <v/>
      </c>
      <c r="S409" s="19" t="str">
        <f t="shared" si="112"/>
        <v/>
      </c>
      <c r="T409" s="19"/>
      <c r="U409" s="19" t="str">
        <f t="shared" si="119"/>
        <v/>
      </c>
      <c r="V409" s="19" t="str">
        <f t="shared" si="113"/>
        <v/>
      </c>
      <c r="W409" s="19" t="str">
        <f t="shared" si="114"/>
        <v/>
      </c>
      <c r="X409" s="19" t="str">
        <f t="shared" si="115"/>
        <v/>
      </c>
      <c r="Y409" s="19" t="str">
        <f t="shared" si="120"/>
        <v/>
      </c>
      <c r="Z409" s="27" t="str">
        <f t="shared" si="116"/>
        <v/>
      </c>
      <c r="AA409" s="32"/>
      <c r="AB409" s="36"/>
      <c r="AC409" s="35" t="str">
        <f t="shared" si="106"/>
        <v/>
      </c>
      <c r="AD409" s="35" t="str">
        <f>IF(AA409="","",SUMIFS(商品管理表!$N$8:$N$10000,商品管理表!$C$8:$C$10000,仕入れ管理表!$D409,商品管理表!$Y$8:$Y$10000,"済"))</f>
        <v/>
      </c>
      <c r="AE409" s="35" t="str">
        <f t="shared" si="121"/>
        <v/>
      </c>
      <c r="AF409" s="18"/>
      <c r="AG409" s="18"/>
      <c r="AH409" s="18"/>
      <c r="AI409" s="156" t="str">
        <f t="shared" si="117"/>
        <v/>
      </c>
      <c r="AJ409" s="127"/>
      <c r="AK409" s="128" t="str">
        <f t="shared" si="118"/>
        <v/>
      </c>
      <c r="AL409" s="128"/>
    </row>
    <row r="410" spans="3:38" x14ac:dyDescent="0.2">
      <c r="C410" s="150">
        <v>402</v>
      </c>
      <c r="D410" s="151"/>
      <c r="E410" s="21"/>
      <c r="F410" s="24"/>
      <c r="G410" s="3"/>
      <c r="H410" s="3"/>
      <c r="I410" s="26"/>
      <c r="J410" s="26"/>
      <c r="K410" s="33"/>
      <c r="L410" s="34"/>
      <c r="M410" s="34" t="str">
        <f t="shared" si="109"/>
        <v/>
      </c>
      <c r="N410" s="34" t="str">
        <f t="shared" si="107"/>
        <v/>
      </c>
      <c r="O410" s="34"/>
      <c r="P410" s="34" t="str">
        <f t="shared" si="108"/>
        <v/>
      </c>
      <c r="Q410" s="34" t="str">
        <f t="shared" si="110"/>
        <v/>
      </c>
      <c r="R410" s="34" t="str">
        <f t="shared" si="111"/>
        <v/>
      </c>
      <c r="S410" s="19" t="str">
        <f t="shared" si="112"/>
        <v/>
      </c>
      <c r="T410" s="19"/>
      <c r="U410" s="19" t="str">
        <f t="shared" si="119"/>
        <v/>
      </c>
      <c r="V410" s="19" t="str">
        <f t="shared" si="113"/>
        <v/>
      </c>
      <c r="W410" s="19" t="str">
        <f t="shared" si="114"/>
        <v/>
      </c>
      <c r="X410" s="19" t="str">
        <f t="shared" si="115"/>
        <v/>
      </c>
      <c r="Y410" s="19" t="str">
        <f t="shared" si="120"/>
        <v/>
      </c>
      <c r="Z410" s="27" t="str">
        <f t="shared" si="116"/>
        <v/>
      </c>
      <c r="AA410" s="32"/>
      <c r="AB410" s="36"/>
      <c r="AC410" s="35" t="str">
        <f t="shared" si="106"/>
        <v/>
      </c>
      <c r="AD410" s="35" t="str">
        <f>IF(AA410="","",SUMIFS(商品管理表!$N$8:$N$10000,商品管理表!$C$8:$C$10000,仕入れ管理表!$D410,商品管理表!$Y$8:$Y$10000,"済"))</f>
        <v/>
      </c>
      <c r="AE410" s="35" t="str">
        <f t="shared" si="121"/>
        <v/>
      </c>
      <c r="AF410" s="18"/>
      <c r="AG410" s="18"/>
      <c r="AH410" s="18"/>
      <c r="AI410" s="156" t="str">
        <f t="shared" si="117"/>
        <v/>
      </c>
      <c r="AJ410" s="127"/>
      <c r="AK410" s="128" t="str">
        <f t="shared" si="118"/>
        <v/>
      </c>
      <c r="AL410" s="128"/>
    </row>
    <row r="411" spans="3:38" x14ac:dyDescent="0.2">
      <c r="C411" s="150">
        <v>403</v>
      </c>
      <c r="D411" s="151"/>
      <c r="E411" s="21"/>
      <c r="F411" s="24"/>
      <c r="G411" s="3"/>
      <c r="H411" s="3"/>
      <c r="I411" s="26"/>
      <c r="J411" s="26"/>
      <c r="K411" s="33"/>
      <c r="L411" s="34"/>
      <c r="M411" s="34" t="str">
        <f t="shared" si="109"/>
        <v/>
      </c>
      <c r="N411" s="34" t="str">
        <f t="shared" si="107"/>
        <v/>
      </c>
      <c r="O411" s="34"/>
      <c r="P411" s="34" t="str">
        <f t="shared" si="108"/>
        <v/>
      </c>
      <c r="Q411" s="34" t="str">
        <f t="shared" si="110"/>
        <v/>
      </c>
      <c r="R411" s="34" t="str">
        <f t="shared" si="111"/>
        <v/>
      </c>
      <c r="S411" s="19" t="str">
        <f t="shared" si="112"/>
        <v/>
      </c>
      <c r="T411" s="19"/>
      <c r="U411" s="19" t="str">
        <f t="shared" si="119"/>
        <v/>
      </c>
      <c r="V411" s="19" t="str">
        <f t="shared" si="113"/>
        <v/>
      </c>
      <c r="W411" s="19" t="str">
        <f t="shared" si="114"/>
        <v/>
      </c>
      <c r="X411" s="19" t="str">
        <f t="shared" si="115"/>
        <v/>
      </c>
      <c r="Y411" s="19" t="str">
        <f t="shared" si="120"/>
        <v/>
      </c>
      <c r="Z411" s="27" t="str">
        <f t="shared" si="116"/>
        <v/>
      </c>
      <c r="AA411" s="32"/>
      <c r="AB411" s="36"/>
      <c r="AC411" s="35" t="str">
        <f t="shared" si="106"/>
        <v/>
      </c>
      <c r="AD411" s="35" t="str">
        <f>IF(AA411="","",SUMIFS(商品管理表!$N$8:$N$10000,商品管理表!$C$8:$C$10000,仕入れ管理表!$D411,商品管理表!$Y$8:$Y$10000,"済"))</f>
        <v/>
      </c>
      <c r="AE411" s="35" t="str">
        <f t="shared" si="121"/>
        <v/>
      </c>
      <c r="AF411" s="18"/>
      <c r="AG411" s="18"/>
      <c r="AH411" s="18"/>
      <c r="AI411" s="156" t="str">
        <f t="shared" si="117"/>
        <v/>
      </c>
      <c r="AJ411" s="127"/>
      <c r="AK411" s="128" t="str">
        <f t="shared" si="118"/>
        <v/>
      </c>
      <c r="AL411" s="128"/>
    </row>
    <row r="412" spans="3:38" x14ac:dyDescent="0.2">
      <c r="C412" s="150">
        <v>404</v>
      </c>
      <c r="D412" s="151"/>
      <c r="E412" s="21"/>
      <c r="F412" s="24"/>
      <c r="G412" s="3"/>
      <c r="H412" s="3"/>
      <c r="I412" s="26"/>
      <c r="J412" s="26"/>
      <c r="K412" s="33"/>
      <c r="L412" s="34"/>
      <c r="M412" s="34" t="str">
        <f t="shared" si="109"/>
        <v/>
      </c>
      <c r="N412" s="34" t="str">
        <f t="shared" si="107"/>
        <v/>
      </c>
      <c r="O412" s="34"/>
      <c r="P412" s="34" t="str">
        <f t="shared" si="108"/>
        <v/>
      </c>
      <c r="Q412" s="34" t="str">
        <f t="shared" si="110"/>
        <v/>
      </c>
      <c r="R412" s="34" t="str">
        <f t="shared" si="111"/>
        <v/>
      </c>
      <c r="S412" s="19" t="str">
        <f t="shared" si="112"/>
        <v/>
      </c>
      <c r="T412" s="19"/>
      <c r="U412" s="19" t="str">
        <f t="shared" si="119"/>
        <v/>
      </c>
      <c r="V412" s="19" t="str">
        <f t="shared" si="113"/>
        <v/>
      </c>
      <c r="W412" s="19" t="str">
        <f t="shared" si="114"/>
        <v/>
      </c>
      <c r="X412" s="19" t="str">
        <f t="shared" si="115"/>
        <v/>
      </c>
      <c r="Y412" s="19" t="str">
        <f t="shared" si="120"/>
        <v/>
      </c>
      <c r="Z412" s="27" t="str">
        <f t="shared" si="116"/>
        <v/>
      </c>
      <c r="AA412" s="32"/>
      <c r="AB412" s="36"/>
      <c r="AC412" s="35" t="str">
        <f t="shared" si="106"/>
        <v/>
      </c>
      <c r="AD412" s="35" t="str">
        <f>IF(AA412="","",SUMIFS(商品管理表!$N$8:$N$10000,商品管理表!$C$8:$C$10000,仕入れ管理表!$D412,商品管理表!$Y$8:$Y$10000,"済"))</f>
        <v/>
      </c>
      <c r="AE412" s="35" t="str">
        <f t="shared" si="121"/>
        <v/>
      </c>
      <c r="AF412" s="18"/>
      <c r="AG412" s="18"/>
      <c r="AH412" s="18"/>
      <c r="AI412" s="156" t="str">
        <f t="shared" si="117"/>
        <v/>
      </c>
      <c r="AJ412" s="127"/>
      <c r="AK412" s="128" t="str">
        <f t="shared" si="118"/>
        <v/>
      </c>
      <c r="AL412" s="128"/>
    </row>
    <row r="413" spans="3:38" x14ac:dyDescent="0.2">
      <c r="C413" s="150">
        <v>405</v>
      </c>
      <c r="D413" s="151"/>
      <c r="E413" s="21"/>
      <c r="F413" s="24"/>
      <c r="G413" s="3"/>
      <c r="H413" s="3"/>
      <c r="I413" s="26"/>
      <c r="J413" s="26"/>
      <c r="K413" s="33"/>
      <c r="L413" s="34"/>
      <c r="M413" s="34" t="str">
        <f t="shared" si="109"/>
        <v/>
      </c>
      <c r="N413" s="34" t="str">
        <f t="shared" si="107"/>
        <v/>
      </c>
      <c r="O413" s="34"/>
      <c r="P413" s="34" t="str">
        <f t="shared" si="108"/>
        <v/>
      </c>
      <c r="Q413" s="34" t="str">
        <f t="shared" si="110"/>
        <v/>
      </c>
      <c r="R413" s="34" t="str">
        <f t="shared" si="111"/>
        <v/>
      </c>
      <c r="S413" s="19" t="str">
        <f t="shared" si="112"/>
        <v/>
      </c>
      <c r="T413" s="19"/>
      <c r="U413" s="19" t="str">
        <f t="shared" si="119"/>
        <v/>
      </c>
      <c r="V413" s="19" t="str">
        <f t="shared" si="113"/>
        <v/>
      </c>
      <c r="W413" s="19" t="str">
        <f t="shared" si="114"/>
        <v/>
      </c>
      <c r="X413" s="19" t="str">
        <f t="shared" si="115"/>
        <v/>
      </c>
      <c r="Y413" s="19" t="str">
        <f t="shared" si="120"/>
        <v/>
      </c>
      <c r="Z413" s="27" t="str">
        <f t="shared" si="116"/>
        <v/>
      </c>
      <c r="AA413" s="32"/>
      <c r="AB413" s="36"/>
      <c r="AC413" s="35" t="str">
        <f t="shared" si="106"/>
        <v/>
      </c>
      <c r="AD413" s="35" t="str">
        <f>IF(AA413="","",SUMIFS(商品管理表!$N$8:$N$10000,商品管理表!$C$8:$C$10000,仕入れ管理表!$D413,商品管理表!$Y$8:$Y$10000,"済"))</f>
        <v/>
      </c>
      <c r="AE413" s="35" t="str">
        <f t="shared" si="121"/>
        <v/>
      </c>
      <c r="AF413" s="18"/>
      <c r="AG413" s="18"/>
      <c r="AH413" s="18"/>
      <c r="AI413" s="156" t="str">
        <f t="shared" si="117"/>
        <v/>
      </c>
      <c r="AJ413" s="127"/>
      <c r="AK413" s="128" t="str">
        <f t="shared" si="118"/>
        <v/>
      </c>
      <c r="AL413" s="128"/>
    </row>
    <row r="414" spans="3:38" x14ac:dyDescent="0.2">
      <c r="C414" s="150">
        <v>406</v>
      </c>
      <c r="D414" s="151"/>
      <c r="E414" s="21"/>
      <c r="F414" s="24"/>
      <c r="G414" s="3"/>
      <c r="H414" s="3"/>
      <c r="I414" s="26"/>
      <c r="J414" s="26"/>
      <c r="K414" s="33"/>
      <c r="L414" s="34"/>
      <c r="M414" s="34" t="str">
        <f t="shared" si="109"/>
        <v/>
      </c>
      <c r="N414" s="34" t="str">
        <f t="shared" si="107"/>
        <v/>
      </c>
      <c r="O414" s="34"/>
      <c r="P414" s="34" t="str">
        <f t="shared" si="108"/>
        <v/>
      </c>
      <c r="Q414" s="34" t="str">
        <f t="shared" si="110"/>
        <v/>
      </c>
      <c r="R414" s="34" t="str">
        <f t="shared" si="111"/>
        <v/>
      </c>
      <c r="S414" s="19" t="str">
        <f t="shared" si="112"/>
        <v/>
      </c>
      <c r="T414" s="19"/>
      <c r="U414" s="19" t="str">
        <f t="shared" si="119"/>
        <v/>
      </c>
      <c r="V414" s="19" t="str">
        <f t="shared" si="113"/>
        <v/>
      </c>
      <c r="W414" s="19" t="str">
        <f t="shared" si="114"/>
        <v/>
      </c>
      <c r="X414" s="19" t="str">
        <f t="shared" si="115"/>
        <v/>
      </c>
      <c r="Y414" s="19" t="str">
        <f t="shared" si="120"/>
        <v/>
      </c>
      <c r="Z414" s="27" t="str">
        <f t="shared" si="116"/>
        <v/>
      </c>
      <c r="AA414" s="32"/>
      <c r="AB414" s="36"/>
      <c r="AC414" s="35" t="str">
        <f t="shared" si="106"/>
        <v/>
      </c>
      <c r="AD414" s="35" t="str">
        <f>IF(AA414="","",SUMIFS(商品管理表!$N$8:$N$10000,商品管理表!$C$8:$C$10000,仕入れ管理表!$D414,商品管理表!$Y$8:$Y$10000,"済"))</f>
        <v/>
      </c>
      <c r="AE414" s="35" t="str">
        <f t="shared" si="121"/>
        <v/>
      </c>
      <c r="AF414" s="18"/>
      <c r="AG414" s="18"/>
      <c r="AH414" s="18"/>
      <c r="AI414" s="156" t="str">
        <f t="shared" si="117"/>
        <v/>
      </c>
      <c r="AJ414" s="127"/>
      <c r="AK414" s="128" t="str">
        <f t="shared" si="118"/>
        <v/>
      </c>
      <c r="AL414" s="128"/>
    </row>
    <row r="415" spans="3:38" x14ac:dyDescent="0.2">
      <c r="C415" s="150">
        <v>407</v>
      </c>
      <c r="D415" s="151"/>
      <c r="E415" s="21"/>
      <c r="F415" s="24"/>
      <c r="G415" s="3"/>
      <c r="H415" s="3"/>
      <c r="I415" s="26"/>
      <c r="J415" s="26"/>
      <c r="K415" s="33"/>
      <c r="L415" s="34"/>
      <c r="M415" s="34" t="str">
        <f t="shared" si="109"/>
        <v/>
      </c>
      <c r="N415" s="34" t="str">
        <f t="shared" si="107"/>
        <v/>
      </c>
      <c r="O415" s="34"/>
      <c r="P415" s="34" t="str">
        <f t="shared" si="108"/>
        <v/>
      </c>
      <c r="Q415" s="34" t="str">
        <f t="shared" si="110"/>
        <v/>
      </c>
      <c r="R415" s="34" t="str">
        <f t="shared" si="111"/>
        <v/>
      </c>
      <c r="S415" s="19" t="str">
        <f t="shared" si="112"/>
        <v/>
      </c>
      <c r="T415" s="19"/>
      <c r="U415" s="19" t="str">
        <f t="shared" si="119"/>
        <v/>
      </c>
      <c r="V415" s="19" t="str">
        <f t="shared" si="113"/>
        <v/>
      </c>
      <c r="W415" s="19" t="str">
        <f t="shared" si="114"/>
        <v/>
      </c>
      <c r="X415" s="19" t="str">
        <f t="shared" si="115"/>
        <v/>
      </c>
      <c r="Y415" s="19" t="str">
        <f t="shared" si="120"/>
        <v/>
      </c>
      <c r="Z415" s="27" t="str">
        <f t="shared" si="116"/>
        <v/>
      </c>
      <c r="AA415" s="32"/>
      <c r="AB415" s="36"/>
      <c r="AC415" s="35" t="str">
        <f t="shared" si="106"/>
        <v/>
      </c>
      <c r="AD415" s="35" t="str">
        <f>IF(AA415="","",SUMIFS(商品管理表!$N$8:$N$10000,商品管理表!$C$8:$C$10000,仕入れ管理表!$D415,商品管理表!$Y$8:$Y$10000,"済"))</f>
        <v/>
      </c>
      <c r="AE415" s="35" t="str">
        <f t="shared" si="121"/>
        <v/>
      </c>
      <c r="AF415" s="18"/>
      <c r="AG415" s="18"/>
      <c r="AH415" s="18"/>
      <c r="AI415" s="156" t="str">
        <f t="shared" si="117"/>
        <v/>
      </c>
      <c r="AJ415" s="127"/>
      <c r="AK415" s="128" t="str">
        <f t="shared" si="118"/>
        <v/>
      </c>
      <c r="AL415" s="128"/>
    </row>
    <row r="416" spans="3:38" x14ac:dyDescent="0.2">
      <c r="C416" s="150">
        <v>408</v>
      </c>
      <c r="D416" s="151"/>
      <c r="E416" s="21"/>
      <c r="F416" s="24"/>
      <c r="G416" s="3"/>
      <c r="H416" s="3"/>
      <c r="I416" s="26"/>
      <c r="J416" s="26"/>
      <c r="K416" s="33"/>
      <c r="L416" s="34"/>
      <c r="M416" s="34" t="str">
        <f t="shared" si="109"/>
        <v/>
      </c>
      <c r="N416" s="34" t="str">
        <f t="shared" si="107"/>
        <v/>
      </c>
      <c r="O416" s="34"/>
      <c r="P416" s="34" t="str">
        <f t="shared" si="108"/>
        <v/>
      </c>
      <c r="Q416" s="34" t="str">
        <f t="shared" si="110"/>
        <v/>
      </c>
      <c r="R416" s="34" t="str">
        <f t="shared" si="111"/>
        <v/>
      </c>
      <c r="S416" s="19" t="str">
        <f t="shared" si="112"/>
        <v/>
      </c>
      <c r="T416" s="19"/>
      <c r="U416" s="19" t="str">
        <f t="shared" si="119"/>
        <v/>
      </c>
      <c r="V416" s="19" t="str">
        <f t="shared" si="113"/>
        <v/>
      </c>
      <c r="W416" s="19" t="str">
        <f t="shared" si="114"/>
        <v/>
      </c>
      <c r="X416" s="19" t="str">
        <f t="shared" si="115"/>
        <v/>
      </c>
      <c r="Y416" s="19" t="str">
        <f t="shared" si="120"/>
        <v/>
      </c>
      <c r="Z416" s="27" t="str">
        <f t="shared" si="116"/>
        <v/>
      </c>
      <c r="AA416" s="32"/>
      <c r="AB416" s="36"/>
      <c r="AC416" s="35" t="str">
        <f t="shared" si="106"/>
        <v/>
      </c>
      <c r="AD416" s="35" t="str">
        <f>IF(AA416="","",SUMIFS(商品管理表!$N$8:$N$10000,商品管理表!$C$8:$C$10000,仕入れ管理表!$D416,商品管理表!$Y$8:$Y$10000,"済"))</f>
        <v/>
      </c>
      <c r="AE416" s="35" t="str">
        <f t="shared" si="121"/>
        <v/>
      </c>
      <c r="AF416" s="18"/>
      <c r="AG416" s="18"/>
      <c r="AH416" s="18"/>
      <c r="AI416" s="156" t="str">
        <f t="shared" si="117"/>
        <v/>
      </c>
      <c r="AJ416" s="127"/>
      <c r="AK416" s="128" t="str">
        <f t="shared" si="118"/>
        <v/>
      </c>
      <c r="AL416" s="128"/>
    </row>
    <row r="417" spans="3:38" x14ac:dyDescent="0.2">
      <c r="C417" s="150">
        <v>409</v>
      </c>
      <c r="D417" s="151"/>
      <c r="E417" s="21"/>
      <c r="F417" s="24"/>
      <c r="G417" s="3"/>
      <c r="H417" s="3"/>
      <c r="I417" s="26"/>
      <c r="J417" s="26"/>
      <c r="K417" s="33"/>
      <c r="L417" s="34"/>
      <c r="M417" s="34" t="str">
        <f t="shared" si="109"/>
        <v/>
      </c>
      <c r="N417" s="34" t="str">
        <f t="shared" si="107"/>
        <v/>
      </c>
      <c r="O417" s="34"/>
      <c r="P417" s="34" t="str">
        <f t="shared" si="108"/>
        <v/>
      </c>
      <c r="Q417" s="34" t="str">
        <f t="shared" si="110"/>
        <v/>
      </c>
      <c r="R417" s="34" t="str">
        <f t="shared" si="111"/>
        <v/>
      </c>
      <c r="S417" s="19" t="str">
        <f t="shared" si="112"/>
        <v/>
      </c>
      <c r="T417" s="19"/>
      <c r="U417" s="19" t="str">
        <f t="shared" si="119"/>
        <v/>
      </c>
      <c r="V417" s="19" t="str">
        <f t="shared" si="113"/>
        <v/>
      </c>
      <c r="W417" s="19" t="str">
        <f t="shared" si="114"/>
        <v/>
      </c>
      <c r="X417" s="19" t="str">
        <f t="shared" si="115"/>
        <v/>
      </c>
      <c r="Y417" s="19" t="str">
        <f t="shared" si="120"/>
        <v/>
      </c>
      <c r="Z417" s="27" t="str">
        <f t="shared" si="116"/>
        <v/>
      </c>
      <c r="AA417" s="32"/>
      <c r="AB417" s="36"/>
      <c r="AC417" s="35" t="str">
        <f t="shared" si="106"/>
        <v/>
      </c>
      <c r="AD417" s="35" t="str">
        <f>IF(AA417="","",SUMIFS(商品管理表!$N$8:$N$10000,商品管理表!$C$8:$C$10000,仕入れ管理表!$D417,商品管理表!$Y$8:$Y$10000,"済"))</f>
        <v/>
      </c>
      <c r="AE417" s="35" t="str">
        <f t="shared" si="121"/>
        <v/>
      </c>
      <c r="AF417" s="18"/>
      <c r="AG417" s="18"/>
      <c r="AH417" s="18"/>
      <c r="AI417" s="156" t="str">
        <f t="shared" si="117"/>
        <v/>
      </c>
      <c r="AJ417" s="127"/>
      <c r="AK417" s="128" t="str">
        <f t="shared" si="118"/>
        <v/>
      </c>
      <c r="AL417" s="128"/>
    </row>
    <row r="418" spans="3:38" x14ac:dyDescent="0.2">
      <c r="C418" s="150">
        <v>410</v>
      </c>
      <c r="D418" s="151"/>
      <c r="E418" s="21"/>
      <c r="F418" s="24"/>
      <c r="G418" s="3"/>
      <c r="H418" s="3"/>
      <c r="I418" s="26"/>
      <c r="J418" s="26"/>
      <c r="K418" s="33"/>
      <c r="L418" s="34"/>
      <c r="M418" s="34" t="str">
        <f t="shared" si="109"/>
        <v/>
      </c>
      <c r="N418" s="34" t="str">
        <f t="shared" si="107"/>
        <v/>
      </c>
      <c r="O418" s="34"/>
      <c r="P418" s="34" t="str">
        <f t="shared" si="108"/>
        <v/>
      </c>
      <c r="Q418" s="34" t="str">
        <f t="shared" si="110"/>
        <v/>
      </c>
      <c r="R418" s="34" t="str">
        <f t="shared" si="111"/>
        <v/>
      </c>
      <c r="S418" s="19" t="str">
        <f t="shared" si="112"/>
        <v/>
      </c>
      <c r="T418" s="19"/>
      <c r="U418" s="19" t="str">
        <f t="shared" si="119"/>
        <v/>
      </c>
      <c r="V418" s="19" t="str">
        <f t="shared" si="113"/>
        <v/>
      </c>
      <c r="W418" s="19" t="str">
        <f t="shared" si="114"/>
        <v/>
      </c>
      <c r="X418" s="19" t="str">
        <f t="shared" si="115"/>
        <v/>
      </c>
      <c r="Y418" s="19" t="str">
        <f t="shared" si="120"/>
        <v/>
      </c>
      <c r="Z418" s="27" t="str">
        <f t="shared" si="116"/>
        <v/>
      </c>
      <c r="AA418" s="32"/>
      <c r="AB418" s="36"/>
      <c r="AC418" s="35" t="str">
        <f t="shared" si="106"/>
        <v/>
      </c>
      <c r="AD418" s="35" t="str">
        <f>IF(AA418="","",SUMIFS(商品管理表!$N$8:$N$10000,商品管理表!$C$8:$C$10000,仕入れ管理表!$D418,商品管理表!$Y$8:$Y$10000,"済"))</f>
        <v/>
      </c>
      <c r="AE418" s="35" t="str">
        <f t="shared" si="121"/>
        <v/>
      </c>
      <c r="AF418" s="18"/>
      <c r="AG418" s="18"/>
      <c r="AH418" s="18"/>
      <c r="AI418" s="156" t="str">
        <f t="shared" si="117"/>
        <v/>
      </c>
      <c r="AJ418" s="127"/>
      <c r="AK418" s="128" t="str">
        <f t="shared" si="118"/>
        <v/>
      </c>
      <c r="AL418" s="128"/>
    </row>
    <row r="419" spans="3:38" x14ac:dyDescent="0.2">
      <c r="C419" s="150">
        <v>411</v>
      </c>
      <c r="D419" s="151"/>
      <c r="E419" s="21"/>
      <c r="F419" s="24"/>
      <c r="G419" s="3"/>
      <c r="H419" s="3"/>
      <c r="I419" s="26"/>
      <c r="J419" s="26"/>
      <c r="K419" s="33"/>
      <c r="L419" s="34"/>
      <c r="M419" s="34" t="str">
        <f t="shared" si="109"/>
        <v/>
      </c>
      <c r="N419" s="34" t="str">
        <f t="shared" si="107"/>
        <v/>
      </c>
      <c r="O419" s="34"/>
      <c r="P419" s="34" t="str">
        <f t="shared" si="108"/>
        <v/>
      </c>
      <c r="Q419" s="34" t="str">
        <f t="shared" si="110"/>
        <v/>
      </c>
      <c r="R419" s="34" t="str">
        <f t="shared" si="111"/>
        <v/>
      </c>
      <c r="S419" s="19" t="str">
        <f t="shared" si="112"/>
        <v/>
      </c>
      <c r="T419" s="19"/>
      <c r="U419" s="19" t="str">
        <f t="shared" si="119"/>
        <v/>
      </c>
      <c r="V419" s="19" t="str">
        <f t="shared" si="113"/>
        <v/>
      </c>
      <c r="W419" s="19" t="str">
        <f t="shared" si="114"/>
        <v/>
      </c>
      <c r="X419" s="19" t="str">
        <f t="shared" si="115"/>
        <v/>
      </c>
      <c r="Y419" s="19" t="str">
        <f t="shared" si="120"/>
        <v/>
      </c>
      <c r="Z419" s="27" t="str">
        <f t="shared" si="116"/>
        <v/>
      </c>
      <c r="AA419" s="32"/>
      <c r="AB419" s="36"/>
      <c r="AC419" s="35" t="str">
        <f t="shared" si="106"/>
        <v/>
      </c>
      <c r="AD419" s="35" t="str">
        <f>IF(AA419="","",SUMIFS(商品管理表!$N$8:$N$10000,商品管理表!$C$8:$C$10000,仕入れ管理表!$D419,商品管理表!$Y$8:$Y$10000,"済"))</f>
        <v/>
      </c>
      <c r="AE419" s="35" t="str">
        <f t="shared" si="121"/>
        <v/>
      </c>
      <c r="AF419" s="18"/>
      <c r="AG419" s="18"/>
      <c r="AH419" s="18"/>
      <c r="AI419" s="156" t="str">
        <f t="shared" si="117"/>
        <v/>
      </c>
      <c r="AJ419" s="127"/>
      <c r="AK419" s="128" t="str">
        <f t="shared" si="118"/>
        <v/>
      </c>
      <c r="AL419" s="128"/>
    </row>
    <row r="420" spans="3:38" x14ac:dyDescent="0.2">
      <c r="C420" s="150">
        <v>412</v>
      </c>
      <c r="D420" s="151"/>
      <c r="E420" s="21"/>
      <c r="F420" s="24"/>
      <c r="G420" s="3"/>
      <c r="H420" s="3"/>
      <c r="I420" s="26"/>
      <c r="J420" s="26"/>
      <c r="K420" s="33"/>
      <c r="L420" s="34"/>
      <c r="M420" s="34" t="str">
        <f t="shared" si="109"/>
        <v/>
      </c>
      <c r="N420" s="34" t="str">
        <f t="shared" si="107"/>
        <v/>
      </c>
      <c r="O420" s="34"/>
      <c r="P420" s="34" t="str">
        <f t="shared" si="108"/>
        <v/>
      </c>
      <c r="Q420" s="34" t="str">
        <f t="shared" si="110"/>
        <v/>
      </c>
      <c r="R420" s="34" t="str">
        <f t="shared" si="111"/>
        <v/>
      </c>
      <c r="S420" s="19" t="str">
        <f t="shared" si="112"/>
        <v/>
      </c>
      <c r="T420" s="19"/>
      <c r="U420" s="19" t="str">
        <f t="shared" si="119"/>
        <v/>
      </c>
      <c r="V420" s="19" t="str">
        <f t="shared" si="113"/>
        <v/>
      </c>
      <c r="W420" s="19" t="str">
        <f t="shared" si="114"/>
        <v/>
      </c>
      <c r="X420" s="19" t="str">
        <f t="shared" si="115"/>
        <v/>
      </c>
      <c r="Y420" s="19" t="str">
        <f t="shared" si="120"/>
        <v/>
      </c>
      <c r="Z420" s="27" t="str">
        <f t="shared" si="116"/>
        <v/>
      </c>
      <c r="AA420" s="32"/>
      <c r="AB420" s="36"/>
      <c r="AC420" s="35" t="str">
        <f t="shared" si="106"/>
        <v/>
      </c>
      <c r="AD420" s="35" t="str">
        <f>IF(AA420="","",SUMIFS(商品管理表!$N$8:$N$10000,商品管理表!$C$8:$C$10000,仕入れ管理表!$D420,商品管理表!$Y$8:$Y$10000,"済"))</f>
        <v/>
      </c>
      <c r="AE420" s="35" t="str">
        <f t="shared" si="121"/>
        <v/>
      </c>
      <c r="AF420" s="18"/>
      <c r="AG420" s="18"/>
      <c r="AH420" s="18"/>
      <c r="AI420" s="156" t="str">
        <f t="shared" si="117"/>
        <v/>
      </c>
      <c r="AJ420" s="127"/>
      <c r="AK420" s="128" t="str">
        <f t="shared" si="118"/>
        <v/>
      </c>
      <c r="AL420" s="128"/>
    </row>
    <row r="421" spans="3:38" x14ac:dyDescent="0.2">
      <c r="C421" s="150">
        <v>413</v>
      </c>
      <c r="D421" s="151"/>
      <c r="E421" s="21"/>
      <c r="F421" s="24"/>
      <c r="G421" s="3"/>
      <c r="H421" s="3"/>
      <c r="I421" s="26"/>
      <c r="J421" s="26"/>
      <c r="K421" s="33"/>
      <c r="L421" s="34"/>
      <c r="M421" s="34" t="str">
        <f t="shared" si="109"/>
        <v/>
      </c>
      <c r="N421" s="34" t="str">
        <f t="shared" si="107"/>
        <v/>
      </c>
      <c r="O421" s="34"/>
      <c r="P421" s="34" t="str">
        <f t="shared" si="108"/>
        <v/>
      </c>
      <c r="Q421" s="34" t="str">
        <f t="shared" si="110"/>
        <v/>
      </c>
      <c r="R421" s="34" t="str">
        <f t="shared" si="111"/>
        <v/>
      </c>
      <c r="S421" s="19" t="str">
        <f t="shared" si="112"/>
        <v/>
      </c>
      <c r="T421" s="19"/>
      <c r="U421" s="19" t="str">
        <f t="shared" si="119"/>
        <v/>
      </c>
      <c r="V421" s="19" t="str">
        <f t="shared" si="113"/>
        <v/>
      </c>
      <c r="W421" s="19" t="str">
        <f t="shared" si="114"/>
        <v/>
      </c>
      <c r="X421" s="19" t="str">
        <f t="shared" si="115"/>
        <v/>
      </c>
      <c r="Y421" s="19" t="str">
        <f t="shared" si="120"/>
        <v/>
      </c>
      <c r="Z421" s="27" t="str">
        <f t="shared" si="116"/>
        <v/>
      </c>
      <c r="AA421" s="32"/>
      <c r="AB421" s="36"/>
      <c r="AC421" s="35" t="str">
        <f t="shared" si="106"/>
        <v/>
      </c>
      <c r="AD421" s="35" t="str">
        <f>IF(AA421="","",SUMIFS(商品管理表!$N$8:$N$10000,商品管理表!$C$8:$C$10000,仕入れ管理表!$D421,商品管理表!$Y$8:$Y$10000,"済"))</f>
        <v/>
      </c>
      <c r="AE421" s="35" t="str">
        <f t="shared" si="121"/>
        <v/>
      </c>
      <c r="AF421" s="18"/>
      <c r="AG421" s="18"/>
      <c r="AH421" s="18"/>
      <c r="AI421" s="156" t="str">
        <f t="shared" si="117"/>
        <v/>
      </c>
      <c r="AJ421" s="127"/>
      <c r="AK421" s="128" t="str">
        <f t="shared" si="118"/>
        <v/>
      </c>
      <c r="AL421" s="128"/>
    </row>
    <row r="422" spans="3:38" x14ac:dyDescent="0.2">
      <c r="C422" s="150">
        <v>414</v>
      </c>
      <c r="D422" s="151"/>
      <c r="E422" s="21"/>
      <c r="F422" s="24"/>
      <c r="G422" s="3"/>
      <c r="H422" s="3"/>
      <c r="I422" s="26"/>
      <c r="J422" s="26"/>
      <c r="K422" s="33"/>
      <c r="L422" s="34"/>
      <c r="M422" s="34" t="str">
        <f t="shared" si="109"/>
        <v/>
      </c>
      <c r="N422" s="34" t="str">
        <f t="shared" si="107"/>
        <v/>
      </c>
      <c r="O422" s="34"/>
      <c r="P422" s="34" t="str">
        <f t="shared" si="108"/>
        <v/>
      </c>
      <c r="Q422" s="34" t="str">
        <f t="shared" si="110"/>
        <v/>
      </c>
      <c r="R422" s="34" t="str">
        <f t="shared" si="111"/>
        <v/>
      </c>
      <c r="S422" s="19" t="str">
        <f t="shared" si="112"/>
        <v/>
      </c>
      <c r="T422" s="19"/>
      <c r="U422" s="19" t="str">
        <f t="shared" si="119"/>
        <v/>
      </c>
      <c r="V422" s="19" t="str">
        <f t="shared" si="113"/>
        <v/>
      </c>
      <c r="W422" s="19" t="str">
        <f t="shared" si="114"/>
        <v/>
      </c>
      <c r="X422" s="19" t="str">
        <f t="shared" si="115"/>
        <v/>
      </c>
      <c r="Y422" s="19" t="str">
        <f t="shared" si="120"/>
        <v/>
      </c>
      <c r="Z422" s="27" t="str">
        <f t="shared" si="116"/>
        <v/>
      </c>
      <c r="AA422" s="32"/>
      <c r="AB422" s="36"/>
      <c r="AC422" s="35" t="str">
        <f t="shared" si="106"/>
        <v/>
      </c>
      <c r="AD422" s="35" t="str">
        <f>IF(AA422="","",SUMIFS(商品管理表!$N$8:$N$10000,商品管理表!$C$8:$C$10000,仕入れ管理表!$D422,商品管理表!$Y$8:$Y$10000,"済"))</f>
        <v/>
      </c>
      <c r="AE422" s="35" t="str">
        <f t="shared" si="121"/>
        <v/>
      </c>
      <c r="AF422" s="18"/>
      <c r="AG422" s="18"/>
      <c r="AH422" s="18"/>
      <c r="AI422" s="156" t="str">
        <f t="shared" si="117"/>
        <v/>
      </c>
      <c r="AJ422" s="127"/>
      <c r="AK422" s="128" t="str">
        <f t="shared" si="118"/>
        <v/>
      </c>
      <c r="AL422" s="128"/>
    </row>
    <row r="423" spans="3:38" x14ac:dyDescent="0.2">
      <c r="C423" s="150">
        <v>415</v>
      </c>
      <c r="D423" s="151"/>
      <c r="E423" s="21"/>
      <c r="F423" s="24"/>
      <c r="G423" s="3"/>
      <c r="H423" s="3"/>
      <c r="I423" s="26"/>
      <c r="J423" s="26"/>
      <c r="K423" s="33"/>
      <c r="L423" s="34"/>
      <c r="M423" s="34" t="str">
        <f t="shared" si="109"/>
        <v/>
      </c>
      <c r="N423" s="34" t="str">
        <f t="shared" si="107"/>
        <v/>
      </c>
      <c r="O423" s="34"/>
      <c r="P423" s="34" t="str">
        <f t="shared" si="108"/>
        <v/>
      </c>
      <c r="Q423" s="34" t="str">
        <f t="shared" si="110"/>
        <v/>
      </c>
      <c r="R423" s="34" t="str">
        <f t="shared" si="111"/>
        <v/>
      </c>
      <c r="S423" s="19" t="str">
        <f t="shared" si="112"/>
        <v/>
      </c>
      <c r="T423" s="19"/>
      <c r="U423" s="19" t="str">
        <f t="shared" si="119"/>
        <v/>
      </c>
      <c r="V423" s="19" t="str">
        <f t="shared" si="113"/>
        <v/>
      </c>
      <c r="W423" s="19" t="str">
        <f t="shared" si="114"/>
        <v/>
      </c>
      <c r="X423" s="19" t="str">
        <f t="shared" si="115"/>
        <v/>
      </c>
      <c r="Y423" s="19" t="str">
        <f t="shared" si="120"/>
        <v/>
      </c>
      <c r="Z423" s="27" t="str">
        <f t="shared" si="116"/>
        <v/>
      </c>
      <c r="AA423" s="32"/>
      <c r="AB423" s="36"/>
      <c r="AC423" s="35" t="str">
        <f t="shared" si="106"/>
        <v/>
      </c>
      <c r="AD423" s="35" t="str">
        <f>IF(AA423="","",SUMIFS(商品管理表!$N$8:$N$10000,商品管理表!$C$8:$C$10000,仕入れ管理表!$D423,商品管理表!$Y$8:$Y$10000,"済"))</f>
        <v/>
      </c>
      <c r="AE423" s="35" t="str">
        <f t="shared" si="121"/>
        <v/>
      </c>
      <c r="AF423" s="18"/>
      <c r="AG423" s="18"/>
      <c r="AH423" s="18"/>
      <c r="AI423" s="156" t="str">
        <f t="shared" si="117"/>
        <v/>
      </c>
      <c r="AJ423" s="127"/>
      <c r="AK423" s="128" t="str">
        <f t="shared" si="118"/>
        <v/>
      </c>
      <c r="AL423" s="128"/>
    </row>
    <row r="424" spans="3:38" x14ac:dyDescent="0.2">
      <c r="C424" s="150">
        <v>416</v>
      </c>
      <c r="D424" s="151"/>
      <c r="E424" s="21"/>
      <c r="F424" s="24"/>
      <c r="G424" s="3"/>
      <c r="H424" s="3"/>
      <c r="I424" s="26"/>
      <c r="J424" s="26"/>
      <c r="K424" s="33"/>
      <c r="L424" s="34"/>
      <c r="M424" s="34" t="str">
        <f t="shared" si="109"/>
        <v/>
      </c>
      <c r="N424" s="34" t="str">
        <f t="shared" si="107"/>
        <v/>
      </c>
      <c r="O424" s="34"/>
      <c r="P424" s="34" t="str">
        <f t="shared" si="108"/>
        <v/>
      </c>
      <c r="Q424" s="34" t="str">
        <f t="shared" si="110"/>
        <v/>
      </c>
      <c r="R424" s="34" t="str">
        <f t="shared" si="111"/>
        <v/>
      </c>
      <c r="S424" s="19" t="str">
        <f t="shared" si="112"/>
        <v/>
      </c>
      <c r="T424" s="19"/>
      <c r="U424" s="19" t="str">
        <f t="shared" si="119"/>
        <v/>
      </c>
      <c r="V424" s="19" t="str">
        <f t="shared" si="113"/>
        <v/>
      </c>
      <c r="W424" s="19" t="str">
        <f t="shared" si="114"/>
        <v/>
      </c>
      <c r="X424" s="19" t="str">
        <f t="shared" si="115"/>
        <v/>
      </c>
      <c r="Y424" s="19" t="str">
        <f t="shared" si="120"/>
        <v/>
      </c>
      <c r="Z424" s="27" t="str">
        <f t="shared" si="116"/>
        <v/>
      </c>
      <c r="AA424" s="32"/>
      <c r="AB424" s="36"/>
      <c r="AC424" s="35" t="str">
        <f t="shared" si="106"/>
        <v/>
      </c>
      <c r="AD424" s="35" t="str">
        <f>IF(AA424="","",SUMIFS(商品管理表!$N$8:$N$10000,商品管理表!$C$8:$C$10000,仕入れ管理表!$D424,商品管理表!$Y$8:$Y$10000,"済"))</f>
        <v/>
      </c>
      <c r="AE424" s="35" t="str">
        <f t="shared" si="121"/>
        <v/>
      </c>
      <c r="AF424" s="18"/>
      <c r="AG424" s="18"/>
      <c r="AH424" s="18"/>
      <c r="AI424" s="156" t="str">
        <f t="shared" si="117"/>
        <v/>
      </c>
      <c r="AJ424" s="127"/>
      <c r="AK424" s="128" t="str">
        <f t="shared" si="118"/>
        <v/>
      </c>
      <c r="AL424" s="128"/>
    </row>
    <row r="425" spans="3:38" x14ac:dyDescent="0.2">
      <c r="C425" s="150">
        <v>417</v>
      </c>
      <c r="D425" s="151"/>
      <c r="E425" s="21"/>
      <c r="F425" s="24"/>
      <c r="G425" s="3"/>
      <c r="H425" s="3"/>
      <c r="I425" s="26"/>
      <c r="J425" s="26"/>
      <c r="K425" s="33"/>
      <c r="L425" s="34"/>
      <c r="M425" s="34" t="str">
        <f t="shared" si="109"/>
        <v/>
      </c>
      <c r="N425" s="34" t="str">
        <f t="shared" si="107"/>
        <v/>
      </c>
      <c r="O425" s="34"/>
      <c r="P425" s="34" t="str">
        <f t="shared" si="108"/>
        <v/>
      </c>
      <c r="Q425" s="34" t="str">
        <f t="shared" si="110"/>
        <v/>
      </c>
      <c r="R425" s="34" t="str">
        <f t="shared" si="111"/>
        <v/>
      </c>
      <c r="S425" s="19" t="str">
        <f t="shared" si="112"/>
        <v/>
      </c>
      <c r="T425" s="19"/>
      <c r="U425" s="19" t="str">
        <f t="shared" si="119"/>
        <v/>
      </c>
      <c r="V425" s="19" t="str">
        <f t="shared" si="113"/>
        <v/>
      </c>
      <c r="W425" s="19" t="str">
        <f t="shared" si="114"/>
        <v/>
      </c>
      <c r="X425" s="19" t="str">
        <f t="shared" si="115"/>
        <v/>
      </c>
      <c r="Y425" s="19" t="str">
        <f t="shared" si="120"/>
        <v/>
      </c>
      <c r="Z425" s="27" t="str">
        <f t="shared" si="116"/>
        <v/>
      </c>
      <c r="AA425" s="32"/>
      <c r="AB425" s="36"/>
      <c r="AC425" s="35" t="str">
        <f t="shared" si="106"/>
        <v/>
      </c>
      <c r="AD425" s="35" t="str">
        <f>IF(AA425="","",SUMIFS(商品管理表!$N$8:$N$10000,商品管理表!$C$8:$C$10000,仕入れ管理表!$D425,商品管理表!$Y$8:$Y$10000,"済"))</f>
        <v/>
      </c>
      <c r="AE425" s="35" t="str">
        <f t="shared" si="121"/>
        <v/>
      </c>
      <c r="AF425" s="18"/>
      <c r="AG425" s="18"/>
      <c r="AH425" s="18"/>
      <c r="AI425" s="156" t="str">
        <f t="shared" si="117"/>
        <v/>
      </c>
      <c r="AJ425" s="127"/>
      <c r="AK425" s="128" t="str">
        <f t="shared" si="118"/>
        <v/>
      </c>
      <c r="AL425" s="128"/>
    </row>
    <row r="426" spans="3:38" x14ac:dyDescent="0.2">
      <c r="C426" s="150">
        <v>418</v>
      </c>
      <c r="D426" s="151"/>
      <c r="E426" s="21"/>
      <c r="F426" s="24"/>
      <c r="G426" s="3"/>
      <c r="H426" s="3"/>
      <c r="I426" s="26"/>
      <c r="J426" s="26"/>
      <c r="K426" s="33"/>
      <c r="L426" s="34"/>
      <c r="M426" s="34" t="str">
        <f t="shared" si="109"/>
        <v/>
      </c>
      <c r="N426" s="34" t="str">
        <f t="shared" si="107"/>
        <v/>
      </c>
      <c r="O426" s="34"/>
      <c r="P426" s="34" t="str">
        <f t="shared" si="108"/>
        <v/>
      </c>
      <c r="Q426" s="34" t="str">
        <f t="shared" si="110"/>
        <v/>
      </c>
      <c r="R426" s="34" t="str">
        <f t="shared" si="111"/>
        <v/>
      </c>
      <c r="S426" s="19" t="str">
        <f t="shared" si="112"/>
        <v/>
      </c>
      <c r="T426" s="19"/>
      <c r="U426" s="19" t="str">
        <f t="shared" si="119"/>
        <v/>
      </c>
      <c r="V426" s="19" t="str">
        <f t="shared" si="113"/>
        <v/>
      </c>
      <c r="W426" s="19" t="str">
        <f t="shared" si="114"/>
        <v/>
      </c>
      <c r="X426" s="19" t="str">
        <f t="shared" si="115"/>
        <v/>
      </c>
      <c r="Y426" s="19" t="str">
        <f t="shared" si="120"/>
        <v/>
      </c>
      <c r="Z426" s="27" t="str">
        <f t="shared" si="116"/>
        <v/>
      </c>
      <c r="AA426" s="32"/>
      <c r="AB426" s="36"/>
      <c r="AC426" s="35" t="str">
        <f t="shared" si="106"/>
        <v/>
      </c>
      <c r="AD426" s="35" t="str">
        <f>IF(AA426="","",SUMIFS(商品管理表!$N$8:$N$10000,商品管理表!$C$8:$C$10000,仕入れ管理表!$D426,商品管理表!$Y$8:$Y$10000,"済"))</f>
        <v/>
      </c>
      <c r="AE426" s="35" t="str">
        <f t="shared" si="121"/>
        <v/>
      </c>
      <c r="AF426" s="18"/>
      <c r="AG426" s="18"/>
      <c r="AH426" s="18"/>
      <c r="AI426" s="156" t="str">
        <f t="shared" si="117"/>
        <v/>
      </c>
      <c r="AJ426" s="127"/>
      <c r="AK426" s="128" t="str">
        <f t="shared" si="118"/>
        <v/>
      </c>
      <c r="AL426" s="128"/>
    </row>
    <row r="427" spans="3:38" x14ac:dyDescent="0.2">
      <c r="C427" s="150">
        <v>419</v>
      </c>
      <c r="D427" s="151"/>
      <c r="E427" s="21"/>
      <c r="F427" s="24"/>
      <c r="G427" s="3"/>
      <c r="H427" s="3"/>
      <c r="I427" s="26"/>
      <c r="J427" s="26"/>
      <c r="K427" s="33"/>
      <c r="L427" s="34"/>
      <c r="M427" s="34" t="str">
        <f t="shared" si="109"/>
        <v/>
      </c>
      <c r="N427" s="34" t="str">
        <f t="shared" si="107"/>
        <v/>
      </c>
      <c r="O427" s="34"/>
      <c r="P427" s="34" t="str">
        <f t="shared" si="108"/>
        <v/>
      </c>
      <c r="Q427" s="34" t="str">
        <f t="shared" si="110"/>
        <v/>
      </c>
      <c r="R427" s="34" t="str">
        <f t="shared" si="111"/>
        <v/>
      </c>
      <c r="S427" s="19" t="str">
        <f t="shared" si="112"/>
        <v/>
      </c>
      <c r="T427" s="19"/>
      <c r="U427" s="19" t="str">
        <f t="shared" si="119"/>
        <v/>
      </c>
      <c r="V427" s="19" t="str">
        <f t="shared" si="113"/>
        <v/>
      </c>
      <c r="W427" s="19" t="str">
        <f t="shared" si="114"/>
        <v/>
      </c>
      <c r="X427" s="19" t="str">
        <f t="shared" si="115"/>
        <v/>
      </c>
      <c r="Y427" s="19" t="str">
        <f t="shared" si="120"/>
        <v/>
      </c>
      <c r="Z427" s="27" t="str">
        <f t="shared" si="116"/>
        <v/>
      </c>
      <c r="AA427" s="32"/>
      <c r="AB427" s="36"/>
      <c r="AC427" s="35" t="str">
        <f t="shared" si="106"/>
        <v/>
      </c>
      <c r="AD427" s="35" t="str">
        <f>IF(AA427="","",SUMIFS(商品管理表!$N$8:$N$10000,商品管理表!$C$8:$C$10000,仕入れ管理表!$D427,商品管理表!$Y$8:$Y$10000,"済"))</f>
        <v/>
      </c>
      <c r="AE427" s="35" t="str">
        <f t="shared" si="121"/>
        <v/>
      </c>
      <c r="AF427" s="18"/>
      <c r="AG427" s="18"/>
      <c r="AH427" s="18"/>
      <c r="AI427" s="156" t="str">
        <f t="shared" si="117"/>
        <v/>
      </c>
      <c r="AJ427" s="127"/>
      <c r="AK427" s="128" t="str">
        <f t="shared" si="118"/>
        <v/>
      </c>
      <c r="AL427" s="128"/>
    </row>
    <row r="428" spans="3:38" x14ac:dyDescent="0.2">
      <c r="C428" s="150">
        <v>420</v>
      </c>
      <c r="D428" s="151"/>
      <c r="E428" s="21"/>
      <c r="F428" s="24"/>
      <c r="G428" s="3"/>
      <c r="H428" s="3"/>
      <c r="I428" s="26"/>
      <c r="J428" s="26"/>
      <c r="K428" s="33"/>
      <c r="L428" s="34"/>
      <c r="M428" s="34" t="str">
        <f t="shared" si="109"/>
        <v/>
      </c>
      <c r="N428" s="34" t="str">
        <f t="shared" si="107"/>
        <v/>
      </c>
      <c r="O428" s="34"/>
      <c r="P428" s="34" t="str">
        <f t="shared" si="108"/>
        <v/>
      </c>
      <c r="Q428" s="34" t="str">
        <f t="shared" si="110"/>
        <v/>
      </c>
      <c r="R428" s="34" t="str">
        <f t="shared" si="111"/>
        <v/>
      </c>
      <c r="S428" s="19" t="str">
        <f t="shared" si="112"/>
        <v/>
      </c>
      <c r="T428" s="19"/>
      <c r="U428" s="19" t="str">
        <f t="shared" si="119"/>
        <v/>
      </c>
      <c r="V428" s="19" t="str">
        <f t="shared" si="113"/>
        <v/>
      </c>
      <c r="W428" s="19" t="str">
        <f t="shared" si="114"/>
        <v/>
      </c>
      <c r="X428" s="19" t="str">
        <f t="shared" si="115"/>
        <v/>
      </c>
      <c r="Y428" s="19" t="str">
        <f t="shared" si="120"/>
        <v/>
      </c>
      <c r="Z428" s="27" t="str">
        <f t="shared" si="116"/>
        <v/>
      </c>
      <c r="AA428" s="32"/>
      <c r="AB428" s="36"/>
      <c r="AC428" s="35" t="str">
        <f t="shared" si="106"/>
        <v/>
      </c>
      <c r="AD428" s="35" t="str">
        <f>IF(AA428="","",SUMIFS(商品管理表!$N$8:$N$10000,商品管理表!$C$8:$C$10000,仕入れ管理表!$D428,商品管理表!$Y$8:$Y$10000,"済"))</f>
        <v/>
      </c>
      <c r="AE428" s="35" t="str">
        <f t="shared" si="121"/>
        <v/>
      </c>
      <c r="AF428" s="18"/>
      <c r="AG428" s="18"/>
      <c r="AH428" s="18"/>
      <c r="AI428" s="156" t="str">
        <f t="shared" si="117"/>
        <v/>
      </c>
      <c r="AJ428" s="127"/>
      <c r="AK428" s="128" t="str">
        <f t="shared" si="118"/>
        <v/>
      </c>
      <c r="AL428" s="128"/>
    </row>
    <row r="429" spans="3:38" x14ac:dyDescent="0.2">
      <c r="C429" s="150">
        <v>421</v>
      </c>
      <c r="D429" s="151"/>
      <c r="E429" s="21"/>
      <c r="F429" s="24"/>
      <c r="G429" s="3"/>
      <c r="H429" s="3"/>
      <c r="I429" s="26"/>
      <c r="J429" s="26"/>
      <c r="K429" s="33"/>
      <c r="L429" s="34"/>
      <c r="M429" s="34" t="str">
        <f t="shared" si="109"/>
        <v/>
      </c>
      <c r="N429" s="34" t="str">
        <f t="shared" si="107"/>
        <v/>
      </c>
      <c r="O429" s="34"/>
      <c r="P429" s="34" t="str">
        <f t="shared" si="108"/>
        <v/>
      </c>
      <c r="Q429" s="34" t="str">
        <f t="shared" si="110"/>
        <v/>
      </c>
      <c r="R429" s="34" t="str">
        <f t="shared" si="111"/>
        <v/>
      </c>
      <c r="S429" s="19" t="str">
        <f t="shared" si="112"/>
        <v/>
      </c>
      <c r="T429" s="19"/>
      <c r="U429" s="19" t="str">
        <f t="shared" si="119"/>
        <v/>
      </c>
      <c r="V429" s="19" t="str">
        <f t="shared" si="113"/>
        <v/>
      </c>
      <c r="W429" s="19" t="str">
        <f t="shared" si="114"/>
        <v/>
      </c>
      <c r="X429" s="19" t="str">
        <f t="shared" si="115"/>
        <v/>
      </c>
      <c r="Y429" s="19" t="str">
        <f t="shared" si="120"/>
        <v/>
      </c>
      <c r="Z429" s="27" t="str">
        <f t="shared" si="116"/>
        <v/>
      </c>
      <c r="AA429" s="32"/>
      <c r="AB429" s="36"/>
      <c r="AC429" s="35" t="str">
        <f t="shared" si="106"/>
        <v/>
      </c>
      <c r="AD429" s="35" t="str">
        <f>IF(AA429="","",SUMIFS(商品管理表!$N$8:$N$10000,商品管理表!$C$8:$C$10000,仕入れ管理表!$D429,商品管理表!$Y$8:$Y$10000,"済"))</f>
        <v/>
      </c>
      <c r="AE429" s="35" t="str">
        <f t="shared" si="121"/>
        <v/>
      </c>
      <c r="AF429" s="18"/>
      <c r="AG429" s="18"/>
      <c r="AH429" s="18"/>
      <c r="AI429" s="156" t="str">
        <f t="shared" si="117"/>
        <v/>
      </c>
      <c r="AJ429" s="127"/>
      <c r="AK429" s="128" t="str">
        <f t="shared" si="118"/>
        <v/>
      </c>
      <c r="AL429" s="128"/>
    </row>
    <row r="430" spans="3:38" x14ac:dyDescent="0.2">
      <c r="C430" s="150">
        <v>422</v>
      </c>
      <c r="D430" s="151"/>
      <c r="E430" s="21"/>
      <c r="F430" s="24"/>
      <c r="G430" s="3"/>
      <c r="H430" s="3"/>
      <c r="I430" s="26"/>
      <c r="J430" s="26"/>
      <c r="K430" s="33"/>
      <c r="L430" s="34"/>
      <c r="M430" s="34" t="str">
        <f t="shared" si="109"/>
        <v/>
      </c>
      <c r="N430" s="34" t="str">
        <f t="shared" si="107"/>
        <v/>
      </c>
      <c r="O430" s="34"/>
      <c r="P430" s="34" t="str">
        <f t="shared" si="108"/>
        <v/>
      </c>
      <c r="Q430" s="34" t="str">
        <f t="shared" si="110"/>
        <v/>
      </c>
      <c r="R430" s="34" t="str">
        <f t="shared" si="111"/>
        <v/>
      </c>
      <c r="S430" s="19" t="str">
        <f t="shared" si="112"/>
        <v/>
      </c>
      <c r="T430" s="19"/>
      <c r="U430" s="19" t="str">
        <f t="shared" si="119"/>
        <v/>
      </c>
      <c r="V430" s="19" t="str">
        <f t="shared" si="113"/>
        <v/>
      </c>
      <c r="W430" s="19" t="str">
        <f t="shared" si="114"/>
        <v/>
      </c>
      <c r="X430" s="19" t="str">
        <f t="shared" si="115"/>
        <v/>
      </c>
      <c r="Y430" s="19" t="str">
        <f t="shared" si="120"/>
        <v/>
      </c>
      <c r="Z430" s="27" t="str">
        <f t="shared" si="116"/>
        <v/>
      </c>
      <c r="AA430" s="32"/>
      <c r="AB430" s="36"/>
      <c r="AC430" s="35" t="str">
        <f t="shared" si="106"/>
        <v/>
      </c>
      <c r="AD430" s="35" t="str">
        <f>IF(AA430="","",SUMIFS(商品管理表!$N$8:$N$10000,商品管理表!$C$8:$C$10000,仕入れ管理表!$D430,商品管理表!$Y$8:$Y$10000,"済"))</f>
        <v/>
      </c>
      <c r="AE430" s="35" t="str">
        <f t="shared" si="121"/>
        <v/>
      </c>
      <c r="AF430" s="18"/>
      <c r="AG430" s="18"/>
      <c r="AH430" s="18"/>
      <c r="AI430" s="156" t="str">
        <f t="shared" si="117"/>
        <v/>
      </c>
      <c r="AJ430" s="127"/>
      <c r="AK430" s="128" t="str">
        <f t="shared" si="118"/>
        <v/>
      </c>
      <c r="AL430" s="128"/>
    </row>
    <row r="431" spans="3:38" x14ac:dyDescent="0.2">
      <c r="C431" s="150">
        <v>423</v>
      </c>
      <c r="D431" s="151"/>
      <c r="E431" s="21"/>
      <c r="F431" s="24"/>
      <c r="G431" s="3"/>
      <c r="H431" s="3"/>
      <c r="I431" s="26"/>
      <c r="J431" s="26"/>
      <c r="K431" s="33"/>
      <c r="L431" s="34"/>
      <c r="M431" s="34" t="str">
        <f t="shared" si="109"/>
        <v/>
      </c>
      <c r="N431" s="34" t="str">
        <f t="shared" si="107"/>
        <v/>
      </c>
      <c r="O431" s="34"/>
      <c r="P431" s="34" t="str">
        <f t="shared" si="108"/>
        <v/>
      </c>
      <c r="Q431" s="34" t="str">
        <f t="shared" si="110"/>
        <v/>
      </c>
      <c r="R431" s="34" t="str">
        <f t="shared" si="111"/>
        <v/>
      </c>
      <c r="S431" s="19" t="str">
        <f t="shared" si="112"/>
        <v/>
      </c>
      <c r="T431" s="19"/>
      <c r="U431" s="19" t="str">
        <f t="shared" si="119"/>
        <v/>
      </c>
      <c r="V431" s="19" t="str">
        <f t="shared" si="113"/>
        <v/>
      </c>
      <c r="W431" s="19" t="str">
        <f t="shared" si="114"/>
        <v/>
      </c>
      <c r="X431" s="19" t="str">
        <f t="shared" si="115"/>
        <v/>
      </c>
      <c r="Y431" s="19" t="str">
        <f t="shared" si="120"/>
        <v/>
      </c>
      <c r="Z431" s="27" t="str">
        <f t="shared" si="116"/>
        <v/>
      </c>
      <c r="AA431" s="32"/>
      <c r="AB431" s="36"/>
      <c r="AC431" s="35" t="str">
        <f t="shared" si="106"/>
        <v/>
      </c>
      <c r="AD431" s="35" t="str">
        <f>IF(AA431="","",SUMIFS(商品管理表!$N$8:$N$10000,商品管理表!$C$8:$C$10000,仕入れ管理表!$D431,商品管理表!$Y$8:$Y$10000,"済"))</f>
        <v/>
      </c>
      <c r="AE431" s="35" t="str">
        <f t="shared" si="121"/>
        <v/>
      </c>
      <c r="AF431" s="18"/>
      <c r="AG431" s="18"/>
      <c r="AH431" s="18"/>
      <c r="AI431" s="156" t="str">
        <f t="shared" si="117"/>
        <v/>
      </c>
      <c r="AJ431" s="127"/>
      <c r="AK431" s="128" t="str">
        <f t="shared" si="118"/>
        <v/>
      </c>
      <c r="AL431" s="128"/>
    </row>
    <row r="432" spans="3:38" x14ac:dyDescent="0.2">
      <c r="C432" s="150">
        <v>424</v>
      </c>
      <c r="D432" s="151"/>
      <c r="E432" s="21"/>
      <c r="F432" s="24"/>
      <c r="G432" s="3"/>
      <c r="H432" s="3"/>
      <c r="I432" s="26"/>
      <c r="J432" s="26"/>
      <c r="K432" s="33"/>
      <c r="L432" s="34"/>
      <c r="M432" s="34" t="str">
        <f t="shared" si="109"/>
        <v/>
      </c>
      <c r="N432" s="34" t="str">
        <f t="shared" si="107"/>
        <v/>
      </c>
      <c r="O432" s="34"/>
      <c r="P432" s="34" t="str">
        <f t="shared" si="108"/>
        <v/>
      </c>
      <c r="Q432" s="34" t="str">
        <f t="shared" si="110"/>
        <v/>
      </c>
      <c r="R432" s="34" t="str">
        <f t="shared" si="111"/>
        <v/>
      </c>
      <c r="S432" s="19" t="str">
        <f t="shared" si="112"/>
        <v/>
      </c>
      <c r="T432" s="19"/>
      <c r="U432" s="19" t="str">
        <f t="shared" si="119"/>
        <v/>
      </c>
      <c r="V432" s="19" t="str">
        <f t="shared" si="113"/>
        <v/>
      </c>
      <c r="W432" s="19" t="str">
        <f t="shared" si="114"/>
        <v/>
      </c>
      <c r="X432" s="19" t="str">
        <f t="shared" si="115"/>
        <v/>
      </c>
      <c r="Y432" s="19" t="str">
        <f t="shared" si="120"/>
        <v/>
      </c>
      <c r="Z432" s="27" t="str">
        <f t="shared" si="116"/>
        <v/>
      </c>
      <c r="AA432" s="32"/>
      <c r="AB432" s="36"/>
      <c r="AC432" s="35" t="str">
        <f t="shared" si="106"/>
        <v/>
      </c>
      <c r="AD432" s="35" t="str">
        <f>IF(AA432="","",SUMIFS(商品管理表!$N$8:$N$10000,商品管理表!$C$8:$C$10000,仕入れ管理表!$D432,商品管理表!$Y$8:$Y$10000,"済"))</f>
        <v/>
      </c>
      <c r="AE432" s="35" t="str">
        <f t="shared" si="121"/>
        <v/>
      </c>
      <c r="AF432" s="18"/>
      <c r="AG432" s="18"/>
      <c r="AH432" s="18"/>
      <c r="AI432" s="156" t="str">
        <f t="shared" si="117"/>
        <v/>
      </c>
      <c r="AJ432" s="127"/>
      <c r="AK432" s="128" t="str">
        <f t="shared" si="118"/>
        <v/>
      </c>
      <c r="AL432" s="128"/>
    </row>
    <row r="433" spans="3:38" x14ac:dyDescent="0.2">
      <c r="C433" s="150">
        <v>425</v>
      </c>
      <c r="D433" s="151"/>
      <c r="E433" s="21"/>
      <c r="F433" s="24"/>
      <c r="G433" s="3"/>
      <c r="H433" s="3"/>
      <c r="I433" s="26"/>
      <c r="J433" s="26"/>
      <c r="K433" s="33"/>
      <c r="L433" s="34"/>
      <c r="M433" s="34" t="str">
        <f t="shared" si="109"/>
        <v/>
      </c>
      <c r="N433" s="34" t="str">
        <f t="shared" si="107"/>
        <v/>
      </c>
      <c r="O433" s="34"/>
      <c r="P433" s="34" t="str">
        <f t="shared" si="108"/>
        <v/>
      </c>
      <c r="Q433" s="34" t="str">
        <f t="shared" si="110"/>
        <v/>
      </c>
      <c r="R433" s="34" t="str">
        <f t="shared" si="111"/>
        <v/>
      </c>
      <c r="S433" s="19" t="str">
        <f t="shared" si="112"/>
        <v/>
      </c>
      <c r="T433" s="19"/>
      <c r="U433" s="19" t="str">
        <f t="shared" si="119"/>
        <v/>
      </c>
      <c r="V433" s="19" t="str">
        <f t="shared" si="113"/>
        <v/>
      </c>
      <c r="W433" s="19" t="str">
        <f t="shared" si="114"/>
        <v/>
      </c>
      <c r="X433" s="19" t="str">
        <f t="shared" si="115"/>
        <v/>
      </c>
      <c r="Y433" s="19" t="str">
        <f t="shared" si="120"/>
        <v/>
      </c>
      <c r="Z433" s="27" t="str">
        <f t="shared" si="116"/>
        <v/>
      </c>
      <c r="AA433" s="32"/>
      <c r="AB433" s="36"/>
      <c r="AC433" s="35" t="str">
        <f t="shared" si="106"/>
        <v/>
      </c>
      <c r="AD433" s="35" t="str">
        <f>IF(AA433="","",SUMIFS(商品管理表!$N$8:$N$10000,商品管理表!$C$8:$C$10000,仕入れ管理表!$D433,商品管理表!$Y$8:$Y$10000,"済"))</f>
        <v/>
      </c>
      <c r="AE433" s="35" t="str">
        <f t="shared" si="121"/>
        <v/>
      </c>
      <c r="AF433" s="18"/>
      <c r="AG433" s="18"/>
      <c r="AH433" s="18"/>
      <c r="AI433" s="156" t="str">
        <f t="shared" si="117"/>
        <v/>
      </c>
      <c r="AJ433" s="127"/>
      <c r="AK433" s="128" t="str">
        <f t="shared" si="118"/>
        <v/>
      </c>
      <c r="AL433" s="128"/>
    </row>
    <row r="434" spans="3:38" x14ac:dyDescent="0.2">
      <c r="C434" s="150">
        <v>426</v>
      </c>
      <c r="D434" s="151"/>
      <c r="E434" s="21"/>
      <c r="F434" s="24"/>
      <c r="G434" s="3"/>
      <c r="H434" s="3"/>
      <c r="I434" s="26"/>
      <c r="J434" s="26"/>
      <c r="K434" s="33"/>
      <c r="L434" s="34"/>
      <c r="M434" s="34" t="str">
        <f t="shared" si="109"/>
        <v/>
      </c>
      <c r="N434" s="34" t="str">
        <f t="shared" si="107"/>
        <v/>
      </c>
      <c r="O434" s="34"/>
      <c r="P434" s="34" t="str">
        <f t="shared" si="108"/>
        <v/>
      </c>
      <c r="Q434" s="34" t="str">
        <f t="shared" si="110"/>
        <v/>
      </c>
      <c r="R434" s="34" t="str">
        <f t="shared" si="111"/>
        <v/>
      </c>
      <c r="S434" s="19" t="str">
        <f t="shared" si="112"/>
        <v/>
      </c>
      <c r="T434" s="19"/>
      <c r="U434" s="19" t="str">
        <f t="shared" si="119"/>
        <v/>
      </c>
      <c r="V434" s="19" t="str">
        <f t="shared" si="113"/>
        <v/>
      </c>
      <c r="W434" s="19" t="str">
        <f t="shared" si="114"/>
        <v/>
      </c>
      <c r="X434" s="19" t="str">
        <f t="shared" si="115"/>
        <v/>
      </c>
      <c r="Y434" s="19" t="str">
        <f t="shared" si="120"/>
        <v/>
      </c>
      <c r="Z434" s="27" t="str">
        <f t="shared" si="116"/>
        <v/>
      </c>
      <c r="AA434" s="32"/>
      <c r="AB434" s="36"/>
      <c r="AC434" s="35" t="str">
        <f t="shared" si="106"/>
        <v/>
      </c>
      <c r="AD434" s="35" t="str">
        <f>IF(AA434="","",SUMIFS(商品管理表!$N$8:$N$10000,商品管理表!$C$8:$C$10000,仕入れ管理表!$D434,商品管理表!$Y$8:$Y$10000,"済"))</f>
        <v/>
      </c>
      <c r="AE434" s="35" t="str">
        <f t="shared" si="121"/>
        <v/>
      </c>
      <c r="AF434" s="18"/>
      <c r="AG434" s="18"/>
      <c r="AH434" s="18"/>
      <c r="AI434" s="156" t="str">
        <f t="shared" si="117"/>
        <v/>
      </c>
      <c r="AJ434" s="127"/>
      <c r="AK434" s="128" t="str">
        <f t="shared" si="118"/>
        <v/>
      </c>
      <c r="AL434" s="128"/>
    </row>
    <row r="435" spans="3:38" x14ac:dyDescent="0.2">
      <c r="C435" s="150">
        <v>427</v>
      </c>
      <c r="D435" s="151"/>
      <c r="E435" s="21"/>
      <c r="F435" s="24"/>
      <c r="G435" s="3"/>
      <c r="H435" s="3"/>
      <c r="I435" s="26"/>
      <c r="J435" s="26"/>
      <c r="K435" s="33"/>
      <c r="L435" s="34"/>
      <c r="M435" s="34" t="str">
        <f t="shared" si="109"/>
        <v/>
      </c>
      <c r="N435" s="34" t="str">
        <f t="shared" si="107"/>
        <v/>
      </c>
      <c r="O435" s="34"/>
      <c r="P435" s="34" t="str">
        <f t="shared" si="108"/>
        <v/>
      </c>
      <c r="Q435" s="34" t="str">
        <f t="shared" si="110"/>
        <v/>
      </c>
      <c r="R435" s="34" t="str">
        <f t="shared" si="111"/>
        <v/>
      </c>
      <c r="S435" s="19" t="str">
        <f t="shared" si="112"/>
        <v/>
      </c>
      <c r="T435" s="19"/>
      <c r="U435" s="19" t="str">
        <f t="shared" si="119"/>
        <v/>
      </c>
      <c r="V435" s="19" t="str">
        <f t="shared" si="113"/>
        <v/>
      </c>
      <c r="W435" s="19" t="str">
        <f t="shared" si="114"/>
        <v/>
      </c>
      <c r="X435" s="19" t="str">
        <f t="shared" si="115"/>
        <v/>
      </c>
      <c r="Y435" s="19" t="str">
        <f t="shared" si="120"/>
        <v/>
      </c>
      <c r="Z435" s="27" t="str">
        <f t="shared" si="116"/>
        <v/>
      </c>
      <c r="AA435" s="32"/>
      <c r="AB435" s="36"/>
      <c r="AC435" s="35" t="str">
        <f t="shared" si="106"/>
        <v/>
      </c>
      <c r="AD435" s="35" t="str">
        <f>IF(AA435="","",SUMIFS(商品管理表!$N$8:$N$10000,商品管理表!$C$8:$C$10000,仕入れ管理表!$D435,商品管理表!$Y$8:$Y$10000,"済"))</f>
        <v/>
      </c>
      <c r="AE435" s="35" t="str">
        <f t="shared" si="121"/>
        <v/>
      </c>
      <c r="AF435" s="18"/>
      <c r="AG435" s="18"/>
      <c r="AH435" s="18"/>
      <c r="AI435" s="156" t="str">
        <f t="shared" si="117"/>
        <v/>
      </c>
      <c r="AJ435" s="127"/>
      <c r="AK435" s="128" t="str">
        <f t="shared" si="118"/>
        <v/>
      </c>
      <c r="AL435" s="128"/>
    </row>
    <row r="436" spans="3:38" x14ac:dyDescent="0.2">
      <c r="C436" s="150">
        <v>428</v>
      </c>
      <c r="D436" s="151"/>
      <c r="E436" s="21"/>
      <c r="F436" s="24"/>
      <c r="G436" s="3"/>
      <c r="H436" s="3"/>
      <c r="I436" s="26"/>
      <c r="J436" s="26"/>
      <c r="K436" s="33"/>
      <c r="L436" s="34"/>
      <c r="M436" s="34" t="str">
        <f t="shared" si="109"/>
        <v/>
      </c>
      <c r="N436" s="34" t="str">
        <f t="shared" si="107"/>
        <v/>
      </c>
      <c r="O436" s="34"/>
      <c r="P436" s="34" t="str">
        <f t="shared" si="108"/>
        <v/>
      </c>
      <c r="Q436" s="34" t="str">
        <f t="shared" si="110"/>
        <v/>
      </c>
      <c r="R436" s="34" t="str">
        <f t="shared" si="111"/>
        <v/>
      </c>
      <c r="S436" s="19" t="str">
        <f t="shared" si="112"/>
        <v/>
      </c>
      <c r="T436" s="19"/>
      <c r="U436" s="19" t="str">
        <f t="shared" si="119"/>
        <v/>
      </c>
      <c r="V436" s="19" t="str">
        <f t="shared" si="113"/>
        <v/>
      </c>
      <c r="W436" s="19" t="str">
        <f t="shared" si="114"/>
        <v/>
      </c>
      <c r="X436" s="19" t="str">
        <f t="shared" si="115"/>
        <v/>
      </c>
      <c r="Y436" s="19" t="str">
        <f t="shared" si="120"/>
        <v/>
      </c>
      <c r="Z436" s="27" t="str">
        <f t="shared" si="116"/>
        <v/>
      </c>
      <c r="AA436" s="32"/>
      <c r="AB436" s="36"/>
      <c r="AC436" s="35" t="str">
        <f t="shared" si="106"/>
        <v/>
      </c>
      <c r="AD436" s="35" t="str">
        <f>IF(AA436="","",SUMIFS(商品管理表!$N$8:$N$10000,商品管理表!$C$8:$C$10000,仕入れ管理表!$D436,商品管理表!$Y$8:$Y$10000,"済"))</f>
        <v/>
      </c>
      <c r="AE436" s="35" t="str">
        <f t="shared" si="121"/>
        <v/>
      </c>
      <c r="AF436" s="18"/>
      <c r="AG436" s="18"/>
      <c r="AH436" s="18"/>
      <c r="AI436" s="156" t="str">
        <f t="shared" si="117"/>
        <v/>
      </c>
      <c r="AJ436" s="127"/>
      <c r="AK436" s="128" t="str">
        <f t="shared" si="118"/>
        <v/>
      </c>
      <c r="AL436" s="128"/>
    </row>
    <row r="437" spans="3:38" x14ac:dyDescent="0.2">
      <c r="C437" s="150">
        <v>429</v>
      </c>
      <c r="D437" s="151"/>
      <c r="E437" s="21"/>
      <c r="F437" s="24"/>
      <c r="G437" s="3"/>
      <c r="H437" s="3"/>
      <c r="I437" s="26"/>
      <c r="J437" s="26"/>
      <c r="K437" s="33"/>
      <c r="L437" s="34"/>
      <c r="M437" s="34" t="str">
        <f t="shared" si="109"/>
        <v/>
      </c>
      <c r="N437" s="34" t="str">
        <f t="shared" si="107"/>
        <v/>
      </c>
      <c r="O437" s="34"/>
      <c r="P437" s="34" t="str">
        <f t="shared" si="108"/>
        <v/>
      </c>
      <c r="Q437" s="34" t="str">
        <f t="shared" si="110"/>
        <v/>
      </c>
      <c r="R437" s="34" t="str">
        <f t="shared" si="111"/>
        <v/>
      </c>
      <c r="S437" s="19" t="str">
        <f t="shared" si="112"/>
        <v/>
      </c>
      <c r="T437" s="19"/>
      <c r="U437" s="19" t="str">
        <f t="shared" si="119"/>
        <v/>
      </c>
      <c r="V437" s="19" t="str">
        <f t="shared" si="113"/>
        <v/>
      </c>
      <c r="W437" s="19" t="str">
        <f t="shared" si="114"/>
        <v/>
      </c>
      <c r="X437" s="19" t="str">
        <f t="shared" si="115"/>
        <v/>
      </c>
      <c r="Y437" s="19" t="str">
        <f t="shared" si="120"/>
        <v/>
      </c>
      <c r="Z437" s="27" t="str">
        <f t="shared" si="116"/>
        <v/>
      </c>
      <c r="AA437" s="32"/>
      <c r="AB437" s="36"/>
      <c r="AC437" s="35" t="str">
        <f t="shared" si="106"/>
        <v/>
      </c>
      <c r="AD437" s="35" t="str">
        <f>IF(AA437="","",SUMIFS(商品管理表!$N$8:$N$10000,商品管理表!$C$8:$C$10000,仕入れ管理表!$D437,商品管理表!$Y$8:$Y$10000,"済"))</f>
        <v/>
      </c>
      <c r="AE437" s="35" t="str">
        <f t="shared" si="121"/>
        <v/>
      </c>
      <c r="AF437" s="18"/>
      <c r="AG437" s="18"/>
      <c r="AH437" s="18"/>
      <c r="AI437" s="156" t="str">
        <f t="shared" si="117"/>
        <v/>
      </c>
      <c r="AJ437" s="127"/>
      <c r="AK437" s="128" t="str">
        <f t="shared" si="118"/>
        <v/>
      </c>
      <c r="AL437" s="128"/>
    </row>
    <row r="438" spans="3:38" x14ac:dyDescent="0.2">
      <c r="C438" s="150">
        <v>430</v>
      </c>
      <c r="D438" s="151"/>
      <c r="E438" s="21"/>
      <c r="F438" s="24"/>
      <c r="G438" s="3"/>
      <c r="H438" s="3"/>
      <c r="I438" s="26"/>
      <c r="J438" s="26"/>
      <c r="K438" s="33"/>
      <c r="L438" s="34"/>
      <c r="M438" s="34" t="str">
        <f t="shared" si="109"/>
        <v/>
      </c>
      <c r="N438" s="34" t="str">
        <f t="shared" si="107"/>
        <v/>
      </c>
      <c r="O438" s="34"/>
      <c r="P438" s="34" t="str">
        <f t="shared" si="108"/>
        <v/>
      </c>
      <c r="Q438" s="34" t="str">
        <f t="shared" si="110"/>
        <v/>
      </c>
      <c r="R438" s="34" t="str">
        <f t="shared" si="111"/>
        <v/>
      </c>
      <c r="S438" s="19" t="str">
        <f t="shared" si="112"/>
        <v/>
      </c>
      <c r="T438" s="19"/>
      <c r="U438" s="19" t="str">
        <f t="shared" si="119"/>
        <v/>
      </c>
      <c r="V438" s="19" t="str">
        <f t="shared" si="113"/>
        <v/>
      </c>
      <c r="W438" s="19" t="str">
        <f t="shared" si="114"/>
        <v/>
      </c>
      <c r="X438" s="19" t="str">
        <f t="shared" si="115"/>
        <v/>
      </c>
      <c r="Y438" s="19" t="str">
        <f t="shared" si="120"/>
        <v/>
      </c>
      <c r="Z438" s="27" t="str">
        <f t="shared" si="116"/>
        <v/>
      </c>
      <c r="AA438" s="32"/>
      <c r="AB438" s="36"/>
      <c r="AC438" s="35" t="str">
        <f t="shared" si="106"/>
        <v/>
      </c>
      <c r="AD438" s="35" t="str">
        <f>IF(AA438="","",SUMIFS(商品管理表!$N$8:$N$10000,商品管理表!$C$8:$C$10000,仕入れ管理表!$D438,商品管理表!$Y$8:$Y$10000,"済"))</f>
        <v/>
      </c>
      <c r="AE438" s="35" t="str">
        <f t="shared" si="121"/>
        <v/>
      </c>
      <c r="AF438" s="18"/>
      <c r="AG438" s="18"/>
      <c r="AH438" s="18"/>
      <c r="AI438" s="156" t="str">
        <f t="shared" si="117"/>
        <v/>
      </c>
      <c r="AJ438" s="127"/>
      <c r="AK438" s="128" t="str">
        <f t="shared" si="118"/>
        <v/>
      </c>
      <c r="AL438" s="128"/>
    </row>
    <row r="439" spans="3:38" x14ac:dyDescent="0.2">
      <c r="C439" s="150">
        <v>431</v>
      </c>
      <c r="D439" s="151"/>
      <c r="E439" s="21"/>
      <c r="F439" s="24"/>
      <c r="G439" s="3"/>
      <c r="H439" s="3"/>
      <c r="I439" s="26"/>
      <c r="J439" s="26"/>
      <c r="K439" s="33"/>
      <c r="L439" s="34"/>
      <c r="M439" s="34" t="str">
        <f t="shared" si="109"/>
        <v/>
      </c>
      <c r="N439" s="34" t="str">
        <f t="shared" si="107"/>
        <v/>
      </c>
      <c r="O439" s="34"/>
      <c r="P439" s="34" t="str">
        <f t="shared" si="108"/>
        <v/>
      </c>
      <c r="Q439" s="34" t="str">
        <f t="shared" si="110"/>
        <v/>
      </c>
      <c r="R439" s="34" t="str">
        <f t="shared" si="111"/>
        <v/>
      </c>
      <c r="S439" s="19" t="str">
        <f t="shared" si="112"/>
        <v/>
      </c>
      <c r="T439" s="19"/>
      <c r="U439" s="19" t="str">
        <f t="shared" si="119"/>
        <v/>
      </c>
      <c r="V439" s="19" t="str">
        <f t="shared" si="113"/>
        <v/>
      </c>
      <c r="W439" s="19" t="str">
        <f t="shared" si="114"/>
        <v/>
      </c>
      <c r="X439" s="19" t="str">
        <f t="shared" si="115"/>
        <v/>
      </c>
      <c r="Y439" s="19" t="str">
        <f t="shared" si="120"/>
        <v/>
      </c>
      <c r="Z439" s="27" t="str">
        <f t="shared" si="116"/>
        <v/>
      </c>
      <c r="AA439" s="32"/>
      <c r="AB439" s="36"/>
      <c r="AC439" s="35" t="str">
        <f t="shared" si="106"/>
        <v/>
      </c>
      <c r="AD439" s="35" t="str">
        <f>IF(AA439="","",SUMIFS(商品管理表!$N$8:$N$10000,商品管理表!$C$8:$C$10000,仕入れ管理表!$D439,商品管理表!$Y$8:$Y$10000,"済"))</f>
        <v/>
      </c>
      <c r="AE439" s="35" t="str">
        <f t="shared" si="121"/>
        <v/>
      </c>
      <c r="AF439" s="18"/>
      <c r="AG439" s="18"/>
      <c r="AH439" s="18"/>
      <c r="AI439" s="156" t="str">
        <f t="shared" si="117"/>
        <v/>
      </c>
      <c r="AJ439" s="127"/>
      <c r="AK439" s="128" t="str">
        <f t="shared" si="118"/>
        <v/>
      </c>
      <c r="AL439" s="128"/>
    </row>
    <row r="440" spans="3:38" x14ac:dyDescent="0.2">
      <c r="C440" s="150">
        <v>432</v>
      </c>
      <c r="D440" s="151"/>
      <c r="E440" s="21"/>
      <c r="F440" s="24"/>
      <c r="G440" s="3"/>
      <c r="H440" s="3"/>
      <c r="I440" s="26"/>
      <c r="J440" s="26"/>
      <c r="K440" s="33"/>
      <c r="L440" s="34"/>
      <c r="M440" s="34" t="str">
        <f t="shared" si="109"/>
        <v/>
      </c>
      <c r="N440" s="34" t="str">
        <f t="shared" si="107"/>
        <v/>
      </c>
      <c r="O440" s="34"/>
      <c r="P440" s="34" t="str">
        <f t="shared" si="108"/>
        <v/>
      </c>
      <c r="Q440" s="34" t="str">
        <f t="shared" si="110"/>
        <v/>
      </c>
      <c r="R440" s="34" t="str">
        <f t="shared" si="111"/>
        <v/>
      </c>
      <c r="S440" s="19" t="str">
        <f t="shared" si="112"/>
        <v/>
      </c>
      <c r="T440" s="19"/>
      <c r="U440" s="19" t="str">
        <f t="shared" si="119"/>
        <v/>
      </c>
      <c r="V440" s="19" t="str">
        <f t="shared" si="113"/>
        <v/>
      </c>
      <c r="W440" s="19" t="str">
        <f t="shared" si="114"/>
        <v/>
      </c>
      <c r="X440" s="19" t="str">
        <f t="shared" si="115"/>
        <v/>
      </c>
      <c r="Y440" s="19" t="str">
        <f t="shared" si="120"/>
        <v/>
      </c>
      <c r="Z440" s="27" t="str">
        <f t="shared" si="116"/>
        <v/>
      </c>
      <c r="AA440" s="32"/>
      <c r="AB440" s="36"/>
      <c r="AC440" s="35" t="str">
        <f t="shared" si="106"/>
        <v/>
      </c>
      <c r="AD440" s="35" t="str">
        <f>IF(AA440="","",SUMIFS(商品管理表!$N$8:$N$10000,商品管理表!$C$8:$C$10000,仕入れ管理表!$D440,商品管理表!$Y$8:$Y$10000,"済"))</f>
        <v/>
      </c>
      <c r="AE440" s="35" t="str">
        <f t="shared" si="121"/>
        <v/>
      </c>
      <c r="AF440" s="18"/>
      <c r="AG440" s="18"/>
      <c r="AH440" s="18"/>
      <c r="AI440" s="156" t="str">
        <f t="shared" si="117"/>
        <v/>
      </c>
      <c r="AJ440" s="127"/>
      <c r="AK440" s="128" t="str">
        <f t="shared" si="118"/>
        <v/>
      </c>
      <c r="AL440" s="128"/>
    </row>
    <row r="441" spans="3:38" x14ac:dyDescent="0.2">
      <c r="C441" s="150">
        <v>433</v>
      </c>
      <c r="D441" s="151"/>
      <c r="E441" s="21"/>
      <c r="F441" s="24"/>
      <c r="G441" s="3"/>
      <c r="H441" s="3"/>
      <c r="I441" s="26"/>
      <c r="J441" s="26"/>
      <c r="K441" s="33"/>
      <c r="L441" s="34"/>
      <c r="M441" s="34" t="str">
        <f t="shared" si="109"/>
        <v/>
      </c>
      <c r="N441" s="34" t="str">
        <f t="shared" si="107"/>
        <v/>
      </c>
      <c r="O441" s="34"/>
      <c r="P441" s="34" t="str">
        <f t="shared" si="108"/>
        <v/>
      </c>
      <c r="Q441" s="34" t="str">
        <f t="shared" si="110"/>
        <v/>
      </c>
      <c r="R441" s="34" t="str">
        <f t="shared" si="111"/>
        <v/>
      </c>
      <c r="S441" s="19" t="str">
        <f t="shared" si="112"/>
        <v/>
      </c>
      <c r="T441" s="19"/>
      <c r="U441" s="19" t="str">
        <f t="shared" si="119"/>
        <v/>
      </c>
      <c r="V441" s="19" t="str">
        <f t="shared" si="113"/>
        <v/>
      </c>
      <c r="W441" s="19" t="str">
        <f t="shared" si="114"/>
        <v/>
      </c>
      <c r="X441" s="19" t="str">
        <f t="shared" si="115"/>
        <v/>
      </c>
      <c r="Y441" s="19" t="str">
        <f t="shared" si="120"/>
        <v/>
      </c>
      <c r="Z441" s="27" t="str">
        <f t="shared" si="116"/>
        <v/>
      </c>
      <c r="AA441" s="32"/>
      <c r="AB441" s="36"/>
      <c r="AC441" s="35" t="str">
        <f t="shared" si="106"/>
        <v/>
      </c>
      <c r="AD441" s="35" t="str">
        <f>IF(AA441="","",SUMIFS(商品管理表!$N$8:$N$10000,商品管理表!$C$8:$C$10000,仕入れ管理表!$D441,商品管理表!$Y$8:$Y$10000,"済"))</f>
        <v/>
      </c>
      <c r="AE441" s="35" t="str">
        <f t="shared" si="121"/>
        <v/>
      </c>
      <c r="AF441" s="18"/>
      <c r="AG441" s="18"/>
      <c r="AH441" s="18"/>
      <c r="AI441" s="156" t="str">
        <f t="shared" si="117"/>
        <v/>
      </c>
      <c r="AJ441" s="127"/>
      <c r="AK441" s="128" t="str">
        <f t="shared" si="118"/>
        <v/>
      </c>
      <c r="AL441" s="128"/>
    </row>
    <row r="442" spans="3:38" x14ac:dyDescent="0.2">
      <c r="C442" s="150">
        <v>434</v>
      </c>
      <c r="D442" s="151"/>
      <c r="E442" s="21"/>
      <c r="F442" s="24"/>
      <c r="G442" s="3"/>
      <c r="H442" s="3"/>
      <c r="I442" s="26"/>
      <c r="J442" s="26"/>
      <c r="K442" s="33"/>
      <c r="L442" s="34"/>
      <c r="M442" s="34" t="str">
        <f t="shared" si="109"/>
        <v/>
      </c>
      <c r="N442" s="34" t="str">
        <f t="shared" si="107"/>
        <v/>
      </c>
      <c r="O442" s="34"/>
      <c r="P442" s="34" t="str">
        <f t="shared" si="108"/>
        <v/>
      </c>
      <c r="Q442" s="34" t="str">
        <f t="shared" si="110"/>
        <v/>
      </c>
      <c r="R442" s="34" t="str">
        <f t="shared" si="111"/>
        <v/>
      </c>
      <c r="S442" s="19" t="str">
        <f t="shared" si="112"/>
        <v/>
      </c>
      <c r="T442" s="19"/>
      <c r="U442" s="19" t="str">
        <f t="shared" si="119"/>
        <v/>
      </c>
      <c r="V442" s="19" t="str">
        <f t="shared" si="113"/>
        <v/>
      </c>
      <c r="W442" s="19" t="str">
        <f t="shared" si="114"/>
        <v/>
      </c>
      <c r="X442" s="19" t="str">
        <f t="shared" si="115"/>
        <v/>
      </c>
      <c r="Y442" s="19" t="str">
        <f t="shared" si="120"/>
        <v/>
      </c>
      <c r="Z442" s="27" t="str">
        <f t="shared" si="116"/>
        <v/>
      </c>
      <c r="AA442" s="32"/>
      <c r="AB442" s="36"/>
      <c r="AC442" s="35" t="str">
        <f t="shared" si="106"/>
        <v/>
      </c>
      <c r="AD442" s="35" t="str">
        <f>IF(AA442="","",SUMIFS(商品管理表!$N$8:$N$10000,商品管理表!$C$8:$C$10000,仕入れ管理表!$D442,商品管理表!$Y$8:$Y$10000,"済"))</f>
        <v/>
      </c>
      <c r="AE442" s="35" t="str">
        <f t="shared" si="121"/>
        <v/>
      </c>
      <c r="AF442" s="18"/>
      <c r="AG442" s="18"/>
      <c r="AH442" s="18"/>
      <c r="AI442" s="156" t="str">
        <f t="shared" si="117"/>
        <v/>
      </c>
      <c r="AJ442" s="127"/>
      <c r="AK442" s="128" t="str">
        <f t="shared" si="118"/>
        <v/>
      </c>
      <c r="AL442" s="128"/>
    </row>
    <row r="443" spans="3:38" x14ac:dyDescent="0.2">
      <c r="C443" s="150">
        <v>435</v>
      </c>
      <c r="D443" s="151"/>
      <c r="E443" s="21"/>
      <c r="F443" s="24"/>
      <c r="G443" s="3"/>
      <c r="H443" s="3"/>
      <c r="I443" s="26"/>
      <c r="J443" s="26"/>
      <c r="K443" s="33"/>
      <c r="L443" s="34"/>
      <c r="M443" s="34" t="str">
        <f t="shared" si="109"/>
        <v/>
      </c>
      <c r="N443" s="34" t="str">
        <f t="shared" si="107"/>
        <v/>
      </c>
      <c r="O443" s="34"/>
      <c r="P443" s="34" t="str">
        <f t="shared" si="108"/>
        <v/>
      </c>
      <c r="Q443" s="34" t="str">
        <f t="shared" si="110"/>
        <v/>
      </c>
      <c r="R443" s="34" t="str">
        <f t="shared" si="111"/>
        <v/>
      </c>
      <c r="S443" s="19" t="str">
        <f t="shared" si="112"/>
        <v/>
      </c>
      <c r="T443" s="19"/>
      <c r="U443" s="19" t="str">
        <f t="shared" si="119"/>
        <v/>
      </c>
      <c r="V443" s="19" t="str">
        <f t="shared" si="113"/>
        <v/>
      </c>
      <c r="W443" s="19" t="str">
        <f t="shared" si="114"/>
        <v/>
      </c>
      <c r="X443" s="19" t="str">
        <f t="shared" si="115"/>
        <v/>
      </c>
      <c r="Y443" s="19" t="str">
        <f t="shared" si="120"/>
        <v/>
      </c>
      <c r="Z443" s="27" t="str">
        <f t="shared" si="116"/>
        <v/>
      </c>
      <c r="AA443" s="32"/>
      <c r="AB443" s="36"/>
      <c r="AC443" s="35" t="str">
        <f t="shared" si="106"/>
        <v/>
      </c>
      <c r="AD443" s="35" t="str">
        <f>IF(AA443="","",SUMIFS(商品管理表!$N$8:$N$10000,商品管理表!$C$8:$C$10000,仕入れ管理表!$D443,商品管理表!$Y$8:$Y$10000,"済"))</f>
        <v/>
      </c>
      <c r="AE443" s="35" t="str">
        <f t="shared" si="121"/>
        <v/>
      </c>
      <c r="AF443" s="18"/>
      <c r="AG443" s="18"/>
      <c r="AH443" s="18"/>
      <c r="AI443" s="156" t="str">
        <f t="shared" si="117"/>
        <v/>
      </c>
      <c r="AJ443" s="127"/>
      <c r="AK443" s="128" t="str">
        <f t="shared" si="118"/>
        <v/>
      </c>
      <c r="AL443" s="128"/>
    </row>
    <row r="444" spans="3:38" x14ac:dyDescent="0.2">
      <c r="C444" s="150">
        <v>436</v>
      </c>
      <c r="D444" s="151"/>
      <c r="E444" s="21"/>
      <c r="F444" s="24"/>
      <c r="G444" s="3"/>
      <c r="H444" s="3"/>
      <c r="I444" s="26"/>
      <c r="J444" s="26"/>
      <c r="K444" s="33"/>
      <c r="L444" s="34"/>
      <c r="M444" s="34" t="str">
        <f t="shared" si="109"/>
        <v/>
      </c>
      <c r="N444" s="34" t="str">
        <f t="shared" si="107"/>
        <v/>
      </c>
      <c r="O444" s="34"/>
      <c r="P444" s="34" t="str">
        <f t="shared" si="108"/>
        <v/>
      </c>
      <c r="Q444" s="34" t="str">
        <f t="shared" si="110"/>
        <v/>
      </c>
      <c r="R444" s="34" t="str">
        <f t="shared" si="111"/>
        <v/>
      </c>
      <c r="S444" s="19" t="str">
        <f t="shared" si="112"/>
        <v/>
      </c>
      <c r="T444" s="19"/>
      <c r="U444" s="19" t="str">
        <f t="shared" si="119"/>
        <v/>
      </c>
      <c r="V444" s="19" t="str">
        <f t="shared" si="113"/>
        <v/>
      </c>
      <c r="W444" s="19" t="str">
        <f t="shared" si="114"/>
        <v/>
      </c>
      <c r="X444" s="19" t="str">
        <f t="shared" si="115"/>
        <v/>
      </c>
      <c r="Y444" s="19" t="str">
        <f t="shared" si="120"/>
        <v/>
      </c>
      <c r="Z444" s="27" t="str">
        <f t="shared" si="116"/>
        <v/>
      </c>
      <c r="AA444" s="32"/>
      <c r="AB444" s="36"/>
      <c r="AC444" s="35" t="str">
        <f t="shared" si="106"/>
        <v/>
      </c>
      <c r="AD444" s="35" t="str">
        <f>IF(AA444="","",SUMIFS(商品管理表!$N$8:$N$10000,商品管理表!$C$8:$C$10000,仕入れ管理表!$D444,商品管理表!$Y$8:$Y$10000,"済"))</f>
        <v/>
      </c>
      <c r="AE444" s="35" t="str">
        <f t="shared" si="121"/>
        <v/>
      </c>
      <c r="AF444" s="18"/>
      <c r="AG444" s="18"/>
      <c r="AH444" s="18"/>
      <c r="AI444" s="156" t="str">
        <f t="shared" si="117"/>
        <v/>
      </c>
      <c r="AJ444" s="127"/>
      <c r="AK444" s="128" t="str">
        <f t="shared" si="118"/>
        <v/>
      </c>
      <c r="AL444" s="128"/>
    </row>
    <row r="445" spans="3:38" x14ac:dyDescent="0.2">
      <c r="C445" s="150">
        <v>437</v>
      </c>
      <c r="D445" s="151"/>
      <c r="E445" s="21"/>
      <c r="F445" s="24"/>
      <c r="G445" s="3"/>
      <c r="H445" s="3"/>
      <c r="I445" s="26"/>
      <c r="J445" s="26"/>
      <c r="K445" s="33"/>
      <c r="L445" s="34"/>
      <c r="M445" s="34" t="str">
        <f t="shared" si="109"/>
        <v/>
      </c>
      <c r="N445" s="34" t="str">
        <f t="shared" si="107"/>
        <v/>
      </c>
      <c r="O445" s="34"/>
      <c r="P445" s="34" t="str">
        <f t="shared" si="108"/>
        <v/>
      </c>
      <c r="Q445" s="34" t="str">
        <f t="shared" si="110"/>
        <v/>
      </c>
      <c r="R445" s="34" t="str">
        <f t="shared" si="111"/>
        <v/>
      </c>
      <c r="S445" s="19" t="str">
        <f t="shared" si="112"/>
        <v/>
      </c>
      <c r="T445" s="19"/>
      <c r="U445" s="19" t="str">
        <f t="shared" si="119"/>
        <v/>
      </c>
      <c r="V445" s="19" t="str">
        <f t="shared" si="113"/>
        <v/>
      </c>
      <c r="W445" s="19" t="str">
        <f t="shared" si="114"/>
        <v/>
      </c>
      <c r="X445" s="19" t="str">
        <f t="shared" si="115"/>
        <v/>
      </c>
      <c r="Y445" s="19" t="str">
        <f t="shared" si="120"/>
        <v/>
      </c>
      <c r="Z445" s="27" t="str">
        <f t="shared" si="116"/>
        <v/>
      </c>
      <c r="AA445" s="32"/>
      <c r="AB445" s="36"/>
      <c r="AC445" s="35" t="str">
        <f t="shared" si="106"/>
        <v/>
      </c>
      <c r="AD445" s="35" t="str">
        <f>IF(AA445="","",SUMIFS(商品管理表!$N$8:$N$10000,商品管理表!$C$8:$C$10000,仕入れ管理表!$D445,商品管理表!$Y$8:$Y$10000,"済"))</f>
        <v/>
      </c>
      <c r="AE445" s="35" t="str">
        <f t="shared" si="121"/>
        <v/>
      </c>
      <c r="AF445" s="18"/>
      <c r="AG445" s="18"/>
      <c r="AH445" s="18"/>
      <c r="AI445" s="156" t="str">
        <f t="shared" si="117"/>
        <v/>
      </c>
      <c r="AJ445" s="127"/>
      <c r="AK445" s="128" t="str">
        <f t="shared" si="118"/>
        <v/>
      </c>
      <c r="AL445" s="128"/>
    </row>
    <row r="446" spans="3:38" x14ac:dyDescent="0.2">
      <c r="C446" s="150">
        <v>438</v>
      </c>
      <c r="D446" s="151"/>
      <c r="E446" s="21"/>
      <c r="F446" s="24"/>
      <c r="G446" s="3"/>
      <c r="H446" s="3"/>
      <c r="I446" s="26"/>
      <c r="J446" s="26"/>
      <c r="K446" s="33"/>
      <c r="L446" s="34"/>
      <c r="M446" s="34" t="str">
        <f t="shared" si="109"/>
        <v/>
      </c>
      <c r="N446" s="34" t="str">
        <f t="shared" si="107"/>
        <v/>
      </c>
      <c r="O446" s="34"/>
      <c r="P446" s="34" t="str">
        <f t="shared" si="108"/>
        <v/>
      </c>
      <c r="Q446" s="34" t="str">
        <f t="shared" si="110"/>
        <v/>
      </c>
      <c r="R446" s="34" t="str">
        <f t="shared" si="111"/>
        <v/>
      </c>
      <c r="S446" s="19" t="str">
        <f t="shared" si="112"/>
        <v/>
      </c>
      <c r="T446" s="19"/>
      <c r="U446" s="19" t="str">
        <f t="shared" si="119"/>
        <v/>
      </c>
      <c r="V446" s="19" t="str">
        <f t="shared" si="113"/>
        <v/>
      </c>
      <c r="W446" s="19" t="str">
        <f t="shared" si="114"/>
        <v/>
      </c>
      <c r="X446" s="19" t="str">
        <f t="shared" si="115"/>
        <v/>
      </c>
      <c r="Y446" s="19" t="str">
        <f t="shared" si="120"/>
        <v/>
      </c>
      <c r="Z446" s="27" t="str">
        <f t="shared" si="116"/>
        <v/>
      </c>
      <c r="AA446" s="32"/>
      <c r="AB446" s="36"/>
      <c r="AC446" s="35" t="str">
        <f t="shared" si="106"/>
        <v/>
      </c>
      <c r="AD446" s="35" t="str">
        <f>IF(AA446="","",SUMIFS(商品管理表!$N$8:$N$10000,商品管理表!$C$8:$C$10000,仕入れ管理表!$D446,商品管理表!$Y$8:$Y$10000,"済"))</f>
        <v/>
      </c>
      <c r="AE446" s="35" t="str">
        <f t="shared" si="121"/>
        <v/>
      </c>
      <c r="AF446" s="18"/>
      <c r="AG446" s="18"/>
      <c r="AH446" s="18"/>
      <c r="AI446" s="156" t="str">
        <f t="shared" si="117"/>
        <v/>
      </c>
      <c r="AJ446" s="127"/>
      <c r="AK446" s="128" t="str">
        <f t="shared" si="118"/>
        <v/>
      </c>
      <c r="AL446" s="128"/>
    </row>
    <row r="447" spans="3:38" x14ac:dyDescent="0.2">
      <c r="C447" s="150">
        <v>439</v>
      </c>
      <c r="D447" s="151"/>
      <c r="E447" s="21"/>
      <c r="F447" s="24"/>
      <c r="G447" s="3"/>
      <c r="H447" s="3"/>
      <c r="I447" s="26"/>
      <c r="J447" s="26"/>
      <c r="K447" s="33"/>
      <c r="L447" s="34"/>
      <c r="M447" s="34" t="str">
        <f t="shared" si="109"/>
        <v/>
      </c>
      <c r="N447" s="34" t="str">
        <f t="shared" si="107"/>
        <v/>
      </c>
      <c r="O447" s="34"/>
      <c r="P447" s="34" t="str">
        <f t="shared" si="108"/>
        <v/>
      </c>
      <c r="Q447" s="34" t="str">
        <f t="shared" si="110"/>
        <v/>
      </c>
      <c r="R447" s="34" t="str">
        <f t="shared" si="111"/>
        <v/>
      </c>
      <c r="S447" s="19" t="str">
        <f t="shared" si="112"/>
        <v/>
      </c>
      <c r="T447" s="19"/>
      <c r="U447" s="19" t="str">
        <f t="shared" si="119"/>
        <v/>
      </c>
      <c r="V447" s="19" t="str">
        <f t="shared" si="113"/>
        <v/>
      </c>
      <c r="W447" s="19" t="str">
        <f t="shared" si="114"/>
        <v/>
      </c>
      <c r="X447" s="19" t="str">
        <f t="shared" si="115"/>
        <v/>
      </c>
      <c r="Y447" s="19" t="str">
        <f t="shared" si="120"/>
        <v/>
      </c>
      <c r="Z447" s="27" t="str">
        <f t="shared" si="116"/>
        <v/>
      </c>
      <c r="AA447" s="32"/>
      <c r="AB447" s="36"/>
      <c r="AC447" s="35" t="str">
        <f t="shared" si="106"/>
        <v/>
      </c>
      <c r="AD447" s="35" t="str">
        <f>IF(AA447="","",SUMIFS(商品管理表!$N$8:$N$10000,商品管理表!$C$8:$C$10000,仕入れ管理表!$D447,商品管理表!$Y$8:$Y$10000,"済"))</f>
        <v/>
      </c>
      <c r="AE447" s="35" t="str">
        <f t="shared" si="121"/>
        <v/>
      </c>
      <c r="AF447" s="18"/>
      <c r="AG447" s="18"/>
      <c r="AH447" s="18"/>
      <c r="AI447" s="156" t="str">
        <f t="shared" si="117"/>
        <v/>
      </c>
      <c r="AJ447" s="127"/>
      <c r="AK447" s="128" t="str">
        <f t="shared" si="118"/>
        <v/>
      </c>
      <c r="AL447" s="128"/>
    </row>
    <row r="448" spans="3:38" x14ac:dyDescent="0.2">
      <c r="C448" s="150">
        <v>440</v>
      </c>
      <c r="D448" s="151"/>
      <c r="E448" s="21"/>
      <c r="F448" s="24"/>
      <c r="G448" s="3"/>
      <c r="H448" s="3"/>
      <c r="I448" s="26"/>
      <c r="J448" s="26"/>
      <c r="K448" s="33"/>
      <c r="L448" s="34"/>
      <c r="M448" s="34" t="str">
        <f t="shared" si="109"/>
        <v/>
      </c>
      <c r="N448" s="34" t="str">
        <f t="shared" si="107"/>
        <v/>
      </c>
      <c r="O448" s="34"/>
      <c r="P448" s="34" t="str">
        <f t="shared" si="108"/>
        <v/>
      </c>
      <c r="Q448" s="34" t="str">
        <f t="shared" si="110"/>
        <v/>
      </c>
      <c r="R448" s="34" t="str">
        <f t="shared" si="111"/>
        <v/>
      </c>
      <c r="S448" s="19" t="str">
        <f t="shared" si="112"/>
        <v/>
      </c>
      <c r="T448" s="19"/>
      <c r="U448" s="19" t="str">
        <f t="shared" si="119"/>
        <v/>
      </c>
      <c r="V448" s="19" t="str">
        <f t="shared" si="113"/>
        <v/>
      </c>
      <c r="W448" s="19" t="str">
        <f t="shared" si="114"/>
        <v/>
      </c>
      <c r="X448" s="19" t="str">
        <f t="shared" si="115"/>
        <v/>
      </c>
      <c r="Y448" s="19" t="str">
        <f t="shared" si="120"/>
        <v/>
      </c>
      <c r="Z448" s="27" t="str">
        <f t="shared" si="116"/>
        <v/>
      </c>
      <c r="AA448" s="32"/>
      <c r="AB448" s="36"/>
      <c r="AC448" s="35" t="str">
        <f t="shared" si="106"/>
        <v/>
      </c>
      <c r="AD448" s="35" t="str">
        <f>IF(AA448="","",SUMIFS(商品管理表!$N$8:$N$10000,商品管理表!$C$8:$C$10000,仕入れ管理表!$D448,商品管理表!$Y$8:$Y$10000,"済"))</f>
        <v/>
      </c>
      <c r="AE448" s="35" t="str">
        <f t="shared" si="121"/>
        <v/>
      </c>
      <c r="AF448" s="18"/>
      <c r="AG448" s="18"/>
      <c r="AH448" s="18"/>
      <c r="AI448" s="156" t="str">
        <f t="shared" si="117"/>
        <v/>
      </c>
      <c r="AJ448" s="127"/>
      <c r="AK448" s="128" t="str">
        <f t="shared" si="118"/>
        <v/>
      </c>
      <c r="AL448" s="128"/>
    </row>
    <row r="449" spans="3:38" x14ac:dyDescent="0.2">
      <c r="C449" s="150">
        <v>441</v>
      </c>
      <c r="D449" s="151"/>
      <c r="E449" s="21"/>
      <c r="F449" s="24"/>
      <c r="G449" s="3"/>
      <c r="H449" s="3"/>
      <c r="I449" s="26"/>
      <c r="J449" s="26"/>
      <c r="K449" s="33"/>
      <c r="L449" s="34"/>
      <c r="M449" s="34" t="str">
        <f t="shared" si="109"/>
        <v/>
      </c>
      <c r="N449" s="34" t="str">
        <f t="shared" si="107"/>
        <v/>
      </c>
      <c r="O449" s="34"/>
      <c r="P449" s="34" t="str">
        <f t="shared" si="108"/>
        <v/>
      </c>
      <c r="Q449" s="34" t="str">
        <f t="shared" si="110"/>
        <v/>
      </c>
      <c r="R449" s="34" t="str">
        <f t="shared" si="111"/>
        <v/>
      </c>
      <c r="S449" s="19" t="str">
        <f t="shared" si="112"/>
        <v/>
      </c>
      <c r="T449" s="19"/>
      <c r="U449" s="19" t="str">
        <f t="shared" si="119"/>
        <v/>
      </c>
      <c r="V449" s="19" t="str">
        <f t="shared" si="113"/>
        <v/>
      </c>
      <c r="W449" s="19" t="str">
        <f t="shared" si="114"/>
        <v/>
      </c>
      <c r="X449" s="19" t="str">
        <f t="shared" si="115"/>
        <v/>
      </c>
      <c r="Y449" s="19" t="str">
        <f t="shared" si="120"/>
        <v/>
      </c>
      <c r="Z449" s="27" t="str">
        <f t="shared" si="116"/>
        <v/>
      </c>
      <c r="AA449" s="32"/>
      <c r="AB449" s="36"/>
      <c r="AC449" s="35" t="str">
        <f t="shared" si="106"/>
        <v/>
      </c>
      <c r="AD449" s="35" t="str">
        <f>IF(AA449="","",SUMIFS(商品管理表!$N$8:$N$10000,商品管理表!$C$8:$C$10000,仕入れ管理表!$D449,商品管理表!$Y$8:$Y$10000,"済"))</f>
        <v/>
      </c>
      <c r="AE449" s="35" t="str">
        <f t="shared" si="121"/>
        <v/>
      </c>
      <c r="AF449" s="18"/>
      <c r="AG449" s="18"/>
      <c r="AH449" s="18"/>
      <c r="AI449" s="156" t="str">
        <f t="shared" si="117"/>
        <v/>
      </c>
      <c r="AJ449" s="127"/>
      <c r="AK449" s="128" t="str">
        <f t="shared" si="118"/>
        <v/>
      </c>
      <c r="AL449" s="128"/>
    </row>
    <row r="450" spans="3:38" x14ac:dyDescent="0.2">
      <c r="C450" s="150">
        <v>442</v>
      </c>
      <c r="D450" s="151"/>
      <c r="E450" s="21"/>
      <c r="F450" s="24"/>
      <c r="G450" s="3"/>
      <c r="H450" s="3"/>
      <c r="I450" s="26"/>
      <c r="J450" s="26"/>
      <c r="K450" s="33"/>
      <c r="L450" s="34"/>
      <c r="M450" s="34" t="str">
        <f t="shared" si="109"/>
        <v/>
      </c>
      <c r="N450" s="34" t="str">
        <f t="shared" si="107"/>
        <v/>
      </c>
      <c r="O450" s="34"/>
      <c r="P450" s="34" t="str">
        <f t="shared" si="108"/>
        <v/>
      </c>
      <c r="Q450" s="34" t="str">
        <f t="shared" si="110"/>
        <v/>
      </c>
      <c r="R450" s="34" t="str">
        <f t="shared" si="111"/>
        <v/>
      </c>
      <c r="S450" s="19" t="str">
        <f t="shared" si="112"/>
        <v/>
      </c>
      <c r="T450" s="19"/>
      <c r="U450" s="19" t="str">
        <f t="shared" si="119"/>
        <v/>
      </c>
      <c r="V450" s="19" t="str">
        <f t="shared" si="113"/>
        <v/>
      </c>
      <c r="W450" s="19" t="str">
        <f t="shared" si="114"/>
        <v/>
      </c>
      <c r="X450" s="19" t="str">
        <f t="shared" si="115"/>
        <v/>
      </c>
      <c r="Y450" s="19" t="str">
        <f t="shared" si="120"/>
        <v/>
      </c>
      <c r="Z450" s="27" t="str">
        <f t="shared" si="116"/>
        <v/>
      </c>
      <c r="AA450" s="32"/>
      <c r="AB450" s="36"/>
      <c r="AC450" s="35" t="str">
        <f t="shared" si="106"/>
        <v/>
      </c>
      <c r="AD450" s="35" t="str">
        <f>IF(AA450="","",SUMIFS(商品管理表!$N$8:$N$10000,商品管理表!$C$8:$C$10000,仕入れ管理表!$D450,商品管理表!$Y$8:$Y$10000,"済"))</f>
        <v/>
      </c>
      <c r="AE450" s="35" t="str">
        <f t="shared" si="121"/>
        <v/>
      </c>
      <c r="AF450" s="18"/>
      <c r="AG450" s="18"/>
      <c r="AH450" s="18"/>
      <c r="AI450" s="156" t="str">
        <f t="shared" si="117"/>
        <v/>
      </c>
      <c r="AJ450" s="127"/>
      <c r="AK450" s="128" t="str">
        <f t="shared" si="118"/>
        <v/>
      </c>
      <c r="AL450" s="128"/>
    </row>
    <row r="451" spans="3:38" x14ac:dyDescent="0.2">
      <c r="C451" s="150">
        <v>443</v>
      </c>
      <c r="D451" s="151"/>
      <c r="E451" s="21"/>
      <c r="F451" s="24"/>
      <c r="G451" s="3"/>
      <c r="H451" s="3"/>
      <c r="I451" s="26"/>
      <c r="J451" s="26"/>
      <c r="K451" s="33"/>
      <c r="L451" s="34"/>
      <c r="M451" s="34" t="str">
        <f t="shared" si="109"/>
        <v/>
      </c>
      <c r="N451" s="34" t="str">
        <f t="shared" si="107"/>
        <v/>
      </c>
      <c r="O451" s="34"/>
      <c r="P451" s="34" t="str">
        <f t="shared" si="108"/>
        <v/>
      </c>
      <c r="Q451" s="34" t="str">
        <f t="shared" si="110"/>
        <v/>
      </c>
      <c r="R451" s="34" t="str">
        <f t="shared" si="111"/>
        <v/>
      </c>
      <c r="S451" s="19" t="str">
        <f t="shared" si="112"/>
        <v/>
      </c>
      <c r="T451" s="19"/>
      <c r="U451" s="19" t="str">
        <f t="shared" si="119"/>
        <v/>
      </c>
      <c r="V451" s="19" t="str">
        <f t="shared" si="113"/>
        <v/>
      </c>
      <c r="W451" s="19" t="str">
        <f t="shared" si="114"/>
        <v/>
      </c>
      <c r="X451" s="19" t="str">
        <f t="shared" si="115"/>
        <v/>
      </c>
      <c r="Y451" s="19" t="str">
        <f t="shared" si="120"/>
        <v/>
      </c>
      <c r="Z451" s="27" t="str">
        <f t="shared" si="116"/>
        <v/>
      </c>
      <c r="AA451" s="32"/>
      <c r="AB451" s="36"/>
      <c r="AC451" s="35" t="str">
        <f t="shared" si="106"/>
        <v/>
      </c>
      <c r="AD451" s="35" t="str">
        <f>IF(AA451="","",SUMIFS(商品管理表!$N$8:$N$10000,商品管理表!$C$8:$C$10000,仕入れ管理表!$D451,商品管理表!$Y$8:$Y$10000,"済"))</f>
        <v/>
      </c>
      <c r="AE451" s="35" t="str">
        <f t="shared" si="121"/>
        <v/>
      </c>
      <c r="AF451" s="18"/>
      <c r="AG451" s="18"/>
      <c r="AH451" s="18"/>
      <c r="AI451" s="156" t="str">
        <f t="shared" si="117"/>
        <v/>
      </c>
      <c r="AJ451" s="127"/>
      <c r="AK451" s="128" t="str">
        <f t="shared" si="118"/>
        <v/>
      </c>
      <c r="AL451" s="128"/>
    </row>
    <row r="452" spans="3:38" x14ac:dyDescent="0.2">
      <c r="C452" s="150">
        <v>444</v>
      </c>
      <c r="D452" s="151"/>
      <c r="E452" s="21"/>
      <c r="F452" s="24"/>
      <c r="G452" s="3"/>
      <c r="H452" s="3"/>
      <c r="I452" s="26"/>
      <c r="J452" s="26"/>
      <c r="K452" s="33"/>
      <c r="L452" s="34"/>
      <c r="M452" s="34" t="str">
        <f t="shared" si="109"/>
        <v/>
      </c>
      <c r="N452" s="34" t="str">
        <f t="shared" si="107"/>
        <v/>
      </c>
      <c r="O452" s="34"/>
      <c r="P452" s="34" t="str">
        <f t="shared" si="108"/>
        <v/>
      </c>
      <c r="Q452" s="34" t="str">
        <f t="shared" si="110"/>
        <v/>
      </c>
      <c r="R452" s="34" t="str">
        <f t="shared" si="111"/>
        <v/>
      </c>
      <c r="S452" s="19" t="str">
        <f t="shared" si="112"/>
        <v/>
      </c>
      <c r="T452" s="19"/>
      <c r="U452" s="19" t="str">
        <f t="shared" si="119"/>
        <v/>
      </c>
      <c r="V452" s="19" t="str">
        <f t="shared" si="113"/>
        <v/>
      </c>
      <c r="W452" s="19" t="str">
        <f t="shared" si="114"/>
        <v/>
      </c>
      <c r="X452" s="19" t="str">
        <f t="shared" si="115"/>
        <v/>
      </c>
      <c r="Y452" s="19" t="str">
        <f t="shared" si="120"/>
        <v/>
      </c>
      <c r="Z452" s="27" t="str">
        <f t="shared" si="116"/>
        <v/>
      </c>
      <c r="AA452" s="32"/>
      <c r="AB452" s="36"/>
      <c r="AC452" s="35" t="str">
        <f t="shared" si="106"/>
        <v/>
      </c>
      <c r="AD452" s="35" t="str">
        <f>IF(AA452="","",SUMIFS(商品管理表!$N$8:$N$10000,商品管理表!$C$8:$C$10000,仕入れ管理表!$D452,商品管理表!$Y$8:$Y$10000,"済"))</f>
        <v/>
      </c>
      <c r="AE452" s="35" t="str">
        <f t="shared" si="121"/>
        <v/>
      </c>
      <c r="AF452" s="18"/>
      <c r="AG452" s="18"/>
      <c r="AH452" s="18"/>
      <c r="AI452" s="156" t="str">
        <f t="shared" si="117"/>
        <v/>
      </c>
      <c r="AJ452" s="127"/>
      <c r="AK452" s="128" t="str">
        <f t="shared" si="118"/>
        <v/>
      </c>
      <c r="AL452" s="128"/>
    </row>
    <row r="453" spans="3:38" x14ac:dyDescent="0.2">
      <c r="C453" s="150">
        <v>445</v>
      </c>
      <c r="D453" s="151"/>
      <c r="E453" s="21"/>
      <c r="F453" s="24"/>
      <c r="G453" s="3"/>
      <c r="H453" s="3"/>
      <c r="I453" s="26"/>
      <c r="J453" s="26"/>
      <c r="K453" s="33"/>
      <c r="L453" s="34"/>
      <c r="M453" s="34" t="str">
        <f t="shared" si="109"/>
        <v/>
      </c>
      <c r="N453" s="34" t="str">
        <f t="shared" si="107"/>
        <v/>
      </c>
      <c r="O453" s="34"/>
      <c r="P453" s="34" t="str">
        <f t="shared" si="108"/>
        <v/>
      </c>
      <c r="Q453" s="34" t="str">
        <f t="shared" si="110"/>
        <v/>
      </c>
      <c r="R453" s="34" t="str">
        <f t="shared" si="111"/>
        <v/>
      </c>
      <c r="S453" s="19" t="str">
        <f t="shared" si="112"/>
        <v/>
      </c>
      <c r="T453" s="19"/>
      <c r="U453" s="19" t="str">
        <f t="shared" si="119"/>
        <v/>
      </c>
      <c r="V453" s="19" t="str">
        <f t="shared" si="113"/>
        <v/>
      </c>
      <c r="W453" s="19" t="str">
        <f t="shared" si="114"/>
        <v/>
      </c>
      <c r="X453" s="19" t="str">
        <f t="shared" si="115"/>
        <v/>
      </c>
      <c r="Y453" s="19" t="str">
        <f t="shared" si="120"/>
        <v/>
      </c>
      <c r="Z453" s="27" t="str">
        <f t="shared" si="116"/>
        <v/>
      </c>
      <c r="AA453" s="32"/>
      <c r="AB453" s="36"/>
      <c r="AC453" s="35" t="str">
        <f t="shared" si="106"/>
        <v/>
      </c>
      <c r="AD453" s="35" t="str">
        <f>IF(AA453="","",SUMIFS(商品管理表!$N$8:$N$10000,商品管理表!$C$8:$C$10000,仕入れ管理表!$D453,商品管理表!$Y$8:$Y$10000,"済"))</f>
        <v/>
      </c>
      <c r="AE453" s="35" t="str">
        <f t="shared" si="121"/>
        <v/>
      </c>
      <c r="AF453" s="18"/>
      <c r="AG453" s="18"/>
      <c r="AH453" s="18"/>
      <c r="AI453" s="156" t="str">
        <f t="shared" si="117"/>
        <v/>
      </c>
      <c r="AJ453" s="127"/>
      <c r="AK453" s="128" t="str">
        <f t="shared" si="118"/>
        <v/>
      </c>
      <c r="AL453" s="128"/>
    </row>
    <row r="454" spans="3:38" x14ac:dyDescent="0.2">
      <c r="C454" s="150">
        <v>446</v>
      </c>
      <c r="D454" s="151"/>
      <c r="E454" s="21"/>
      <c r="F454" s="24"/>
      <c r="G454" s="3"/>
      <c r="H454" s="3"/>
      <c r="I454" s="26"/>
      <c r="J454" s="26"/>
      <c r="K454" s="33"/>
      <c r="L454" s="34"/>
      <c r="M454" s="34" t="str">
        <f t="shared" si="109"/>
        <v/>
      </c>
      <c r="N454" s="34" t="str">
        <f t="shared" si="107"/>
        <v/>
      </c>
      <c r="O454" s="34"/>
      <c r="P454" s="34" t="str">
        <f t="shared" si="108"/>
        <v/>
      </c>
      <c r="Q454" s="34" t="str">
        <f t="shared" si="110"/>
        <v/>
      </c>
      <c r="R454" s="34" t="str">
        <f t="shared" si="111"/>
        <v/>
      </c>
      <c r="S454" s="19" t="str">
        <f t="shared" si="112"/>
        <v/>
      </c>
      <c r="T454" s="19"/>
      <c r="U454" s="19" t="str">
        <f t="shared" si="119"/>
        <v/>
      </c>
      <c r="V454" s="19" t="str">
        <f t="shared" si="113"/>
        <v/>
      </c>
      <c r="W454" s="19" t="str">
        <f t="shared" si="114"/>
        <v/>
      </c>
      <c r="X454" s="19" t="str">
        <f t="shared" si="115"/>
        <v/>
      </c>
      <c r="Y454" s="19" t="str">
        <f t="shared" si="120"/>
        <v/>
      </c>
      <c r="Z454" s="27" t="str">
        <f t="shared" si="116"/>
        <v/>
      </c>
      <c r="AA454" s="32"/>
      <c r="AB454" s="36"/>
      <c r="AC454" s="35" t="str">
        <f t="shared" si="106"/>
        <v/>
      </c>
      <c r="AD454" s="35" t="str">
        <f>IF(AA454="","",SUMIFS(商品管理表!$N$8:$N$10000,商品管理表!$C$8:$C$10000,仕入れ管理表!$D454,商品管理表!$Y$8:$Y$10000,"済"))</f>
        <v/>
      </c>
      <c r="AE454" s="35" t="str">
        <f t="shared" si="121"/>
        <v/>
      </c>
      <c r="AF454" s="18"/>
      <c r="AG454" s="18"/>
      <c r="AH454" s="18"/>
      <c r="AI454" s="156" t="str">
        <f t="shared" si="117"/>
        <v/>
      </c>
      <c r="AJ454" s="127"/>
      <c r="AK454" s="128" t="str">
        <f t="shared" si="118"/>
        <v/>
      </c>
      <c r="AL454" s="128"/>
    </row>
    <row r="455" spans="3:38" x14ac:dyDescent="0.2">
      <c r="C455" s="150">
        <v>447</v>
      </c>
      <c r="D455" s="151"/>
      <c r="E455" s="21"/>
      <c r="F455" s="24"/>
      <c r="G455" s="3"/>
      <c r="H455" s="3"/>
      <c r="I455" s="26"/>
      <c r="J455" s="26"/>
      <c r="K455" s="33"/>
      <c r="L455" s="34"/>
      <c r="M455" s="34" t="str">
        <f t="shared" si="109"/>
        <v/>
      </c>
      <c r="N455" s="34" t="str">
        <f t="shared" si="107"/>
        <v/>
      </c>
      <c r="O455" s="34"/>
      <c r="P455" s="34" t="str">
        <f t="shared" si="108"/>
        <v/>
      </c>
      <c r="Q455" s="34" t="str">
        <f t="shared" si="110"/>
        <v/>
      </c>
      <c r="R455" s="34" t="str">
        <f t="shared" si="111"/>
        <v/>
      </c>
      <c r="S455" s="19" t="str">
        <f t="shared" si="112"/>
        <v/>
      </c>
      <c r="T455" s="19"/>
      <c r="U455" s="19" t="str">
        <f t="shared" si="119"/>
        <v/>
      </c>
      <c r="V455" s="19" t="str">
        <f t="shared" si="113"/>
        <v/>
      </c>
      <c r="W455" s="19" t="str">
        <f t="shared" si="114"/>
        <v/>
      </c>
      <c r="X455" s="19" t="str">
        <f t="shared" si="115"/>
        <v/>
      </c>
      <c r="Y455" s="19" t="str">
        <f t="shared" si="120"/>
        <v/>
      </c>
      <c r="Z455" s="27" t="str">
        <f t="shared" si="116"/>
        <v/>
      </c>
      <c r="AA455" s="32"/>
      <c r="AB455" s="36"/>
      <c r="AC455" s="35" t="str">
        <f t="shared" si="106"/>
        <v/>
      </c>
      <c r="AD455" s="35" t="str">
        <f>IF(AA455="","",SUMIFS(商品管理表!$N$8:$N$10000,商品管理表!$C$8:$C$10000,仕入れ管理表!$D455,商品管理表!$Y$8:$Y$10000,"済"))</f>
        <v/>
      </c>
      <c r="AE455" s="35" t="str">
        <f t="shared" si="121"/>
        <v/>
      </c>
      <c r="AF455" s="18"/>
      <c r="AG455" s="18"/>
      <c r="AH455" s="18"/>
      <c r="AI455" s="156" t="str">
        <f t="shared" si="117"/>
        <v/>
      </c>
      <c r="AJ455" s="127"/>
      <c r="AK455" s="128" t="str">
        <f t="shared" si="118"/>
        <v/>
      </c>
      <c r="AL455" s="128"/>
    </row>
    <row r="456" spans="3:38" x14ac:dyDescent="0.2">
      <c r="C456" s="150">
        <v>448</v>
      </c>
      <c r="D456" s="151"/>
      <c r="E456" s="21"/>
      <c r="F456" s="24"/>
      <c r="G456" s="3"/>
      <c r="H456" s="3"/>
      <c r="I456" s="26"/>
      <c r="J456" s="26"/>
      <c r="K456" s="33"/>
      <c r="L456" s="34"/>
      <c r="M456" s="34" t="str">
        <f t="shared" si="109"/>
        <v/>
      </c>
      <c r="N456" s="34" t="str">
        <f t="shared" si="107"/>
        <v/>
      </c>
      <c r="O456" s="34"/>
      <c r="P456" s="34" t="str">
        <f t="shared" si="108"/>
        <v/>
      </c>
      <c r="Q456" s="34" t="str">
        <f t="shared" si="110"/>
        <v/>
      </c>
      <c r="R456" s="34" t="str">
        <f t="shared" si="111"/>
        <v/>
      </c>
      <c r="S456" s="19" t="str">
        <f t="shared" si="112"/>
        <v/>
      </c>
      <c r="T456" s="19"/>
      <c r="U456" s="19" t="str">
        <f t="shared" si="119"/>
        <v/>
      </c>
      <c r="V456" s="19" t="str">
        <f t="shared" si="113"/>
        <v/>
      </c>
      <c r="W456" s="19" t="str">
        <f t="shared" si="114"/>
        <v/>
      </c>
      <c r="X456" s="19" t="str">
        <f t="shared" si="115"/>
        <v/>
      </c>
      <c r="Y456" s="19" t="str">
        <f t="shared" si="120"/>
        <v/>
      </c>
      <c r="Z456" s="27" t="str">
        <f t="shared" si="116"/>
        <v/>
      </c>
      <c r="AA456" s="32"/>
      <c r="AB456" s="36"/>
      <c r="AC456" s="35" t="str">
        <f t="shared" ref="AC456:AC519" si="122">IF(AB456="","",IF(VLOOKUP($D456,出品日データ,1,FALSE)="","","済"))</f>
        <v/>
      </c>
      <c r="AD456" s="35" t="str">
        <f>IF(AA456="","",SUMIFS(商品管理表!$N$8:$N$10000,商品管理表!$C$8:$C$10000,仕入れ管理表!$D456,商品管理表!$Y$8:$Y$10000,"済"))</f>
        <v/>
      </c>
      <c r="AE456" s="35" t="str">
        <f t="shared" si="121"/>
        <v/>
      </c>
      <c r="AF456" s="18"/>
      <c r="AG456" s="18"/>
      <c r="AH456" s="18"/>
      <c r="AI456" s="156" t="str">
        <f t="shared" si="117"/>
        <v/>
      </c>
      <c r="AJ456" s="127"/>
      <c r="AK456" s="128" t="str">
        <f t="shared" si="118"/>
        <v/>
      </c>
      <c r="AL456" s="128"/>
    </row>
    <row r="457" spans="3:38" x14ac:dyDescent="0.2">
      <c r="C457" s="150">
        <v>449</v>
      </c>
      <c r="D457" s="151"/>
      <c r="E457" s="21"/>
      <c r="F457" s="24"/>
      <c r="G457" s="3"/>
      <c r="H457" s="3"/>
      <c r="I457" s="26"/>
      <c r="J457" s="26"/>
      <c r="K457" s="33"/>
      <c r="L457" s="34"/>
      <c r="M457" s="34" t="str">
        <f t="shared" si="109"/>
        <v/>
      </c>
      <c r="N457" s="34" t="str">
        <f t="shared" si="107"/>
        <v/>
      </c>
      <c r="O457" s="34"/>
      <c r="P457" s="34" t="str">
        <f t="shared" si="108"/>
        <v/>
      </c>
      <c r="Q457" s="34" t="str">
        <f t="shared" si="110"/>
        <v/>
      </c>
      <c r="R457" s="34" t="str">
        <f t="shared" si="111"/>
        <v/>
      </c>
      <c r="S457" s="19" t="str">
        <f t="shared" si="112"/>
        <v/>
      </c>
      <c r="T457" s="19"/>
      <c r="U457" s="19" t="str">
        <f t="shared" si="119"/>
        <v/>
      </c>
      <c r="V457" s="19" t="str">
        <f t="shared" si="113"/>
        <v/>
      </c>
      <c r="W457" s="19" t="str">
        <f t="shared" si="114"/>
        <v/>
      </c>
      <c r="X457" s="19" t="str">
        <f t="shared" si="115"/>
        <v/>
      </c>
      <c r="Y457" s="19" t="str">
        <f t="shared" si="120"/>
        <v/>
      </c>
      <c r="Z457" s="27" t="str">
        <f t="shared" si="116"/>
        <v/>
      </c>
      <c r="AA457" s="32"/>
      <c r="AB457" s="36"/>
      <c r="AC457" s="35" t="str">
        <f t="shared" si="122"/>
        <v/>
      </c>
      <c r="AD457" s="35" t="str">
        <f>IF(AA457="","",SUMIFS(商品管理表!$N$8:$N$10000,商品管理表!$C$8:$C$10000,仕入れ管理表!$D457,商品管理表!$Y$8:$Y$10000,"済"))</f>
        <v/>
      </c>
      <c r="AE457" s="35" t="str">
        <f t="shared" si="121"/>
        <v/>
      </c>
      <c r="AF457" s="18"/>
      <c r="AG457" s="18"/>
      <c r="AH457" s="18"/>
      <c r="AI457" s="156" t="str">
        <f t="shared" si="117"/>
        <v/>
      </c>
      <c r="AJ457" s="127"/>
      <c r="AK457" s="128" t="str">
        <f t="shared" si="118"/>
        <v/>
      </c>
      <c r="AL457" s="128"/>
    </row>
    <row r="458" spans="3:38" x14ac:dyDescent="0.2">
      <c r="C458" s="150">
        <v>450</v>
      </c>
      <c r="D458" s="151"/>
      <c r="E458" s="21"/>
      <c r="F458" s="24"/>
      <c r="G458" s="3"/>
      <c r="H458" s="3"/>
      <c r="I458" s="26"/>
      <c r="J458" s="26"/>
      <c r="K458" s="33"/>
      <c r="L458" s="34"/>
      <c r="M458" s="34" t="str">
        <f t="shared" si="109"/>
        <v/>
      </c>
      <c r="N458" s="34" t="str">
        <f t="shared" ref="N458:N521" si="123">IF(L458="","",L458)</f>
        <v/>
      </c>
      <c r="O458" s="34"/>
      <c r="P458" s="34" t="str">
        <f t="shared" ref="P458:P521" si="124">IF(L458="","",(N458+O458)*1.016)</f>
        <v/>
      </c>
      <c r="Q458" s="34" t="str">
        <f t="shared" si="110"/>
        <v/>
      </c>
      <c r="R458" s="34" t="str">
        <f t="shared" si="111"/>
        <v/>
      </c>
      <c r="S458" s="19" t="str">
        <f t="shared" si="112"/>
        <v/>
      </c>
      <c r="T458" s="19"/>
      <c r="U458" s="19" t="str">
        <f t="shared" si="119"/>
        <v/>
      </c>
      <c r="V458" s="19" t="str">
        <f t="shared" si="113"/>
        <v/>
      </c>
      <c r="W458" s="19" t="str">
        <f t="shared" si="114"/>
        <v/>
      </c>
      <c r="X458" s="19" t="str">
        <f t="shared" si="115"/>
        <v/>
      </c>
      <c r="Y458" s="19" t="str">
        <f t="shared" si="120"/>
        <v/>
      </c>
      <c r="Z458" s="27" t="str">
        <f t="shared" si="116"/>
        <v/>
      </c>
      <c r="AA458" s="32"/>
      <c r="AB458" s="36"/>
      <c r="AC458" s="35" t="str">
        <f t="shared" si="122"/>
        <v/>
      </c>
      <c r="AD458" s="35" t="str">
        <f>IF(AA458="","",SUMIFS(商品管理表!$N$8:$N$10000,商品管理表!$C$8:$C$10000,仕入れ管理表!$D458,商品管理表!$Y$8:$Y$10000,"済"))</f>
        <v/>
      </c>
      <c r="AE458" s="35" t="str">
        <f t="shared" si="121"/>
        <v/>
      </c>
      <c r="AF458" s="18"/>
      <c r="AG458" s="18"/>
      <c r="AH458" s="18"/>
      <c r="AI458" s="156" t="str">
        <f t="shared" si="117"/>
        <v/>
      </c>
      <c r="AJ458" s="127"/>
      <c r="AK458" s="128" t="str">
        <f t="shared" si="118"/>
        <v/>
      </c>
      <c r="AL458" s="128"/>
    </row>
    <row r="459" spans="3:38" x14ac:dyDescent="0.2">
      <c r="C459" s="150">
        <v>451</v>
      </c>
      <c r="D459" s="151"/>
      <c r="E459" s="21"/>
      <c r="F459" s="24"/>
      <c r="G459" s="3"/>
      <c r="H459" s="3"/>
      <c r="I459" s="26"/>
      <c r="J459" s="26"/>
      <c r="K459" s="33"/>
      <c r="L459" s="34"/>
      <c r="M459" s="34" t="str">
        <f t="shared" ref="M459:M522" si="125">IF(L459="","",L459*K459)</f>
        <v/>
      </c>
      <c r="N459" s="34" t="str">
        <f t="shared" si="123"/>
        <v/>
      </c>
      <c r="O459" s="34"/>
      <c r="P459" s="34" t="str">
        <f t="shared" si="124"/>
        <v/>
      </c>
      <c r="Q459" s="34" t="str">
        <f t="shared" ref="Q459:Q522" si="126">IF(N459="","",IF(O459="",0,N459*0.1))</f>
        <v/>
      </c>
      <c r="R459" s="34" t="str">
        <f t="shared" ref="R459:R522" si="127">IF(P459="","",P459+Q459)</f>
        <v/>
      </c>
      <c r="S459" s="19" t="str">
        <f t="shared" ref="S459:S522" si="128">IF(L459="","",P459*K459)</f>
        <v/>
      </c>
      <c r="T459" s="19"/>
      <c r="U459" s="19" t="str">
        <f t="shared" si="119"/>
        <v/>
      </c>
      <c r="V459" s="19" t="str">
        <f t="shared" ref="V459:V522" si="129">IF(T459="","",T459*0.0864)</f>
        <v/>
      </c>
      <c r="W459" s="19" t="str">
        <f t="shared" ref="W459:W522" si="130">IF(U459="","",U459*0.0864)</f>
        <v/>
      </c>
      <c r="X459" s="19" t="str">
        <f t="shared" ref="X459:X522" si="131">IF(T459="","",T459-R459-V459)</f>
        <v/>
      </c>
      <c r="Y459" s="19" t="str">
        <f t="shared" si="120"/>
        <v/>
      </c>
      <c r="Z459" s="27" t="str">
        <f t="shared" ref="Z459:Z522" si="132">IF(Y459="","",Y459/U459)</f>
        <v/>
      </c>
      <c r="AA459" s="32"/>
      <c r="AB459" s="36"/>
      <c r="AC459" s="35" t="str">
        <f t="shared" si="122"/>
        <v/>
      </c>
      <c r="AD459" s="35" t="str">
        <f>IF(AA459="","",SUMIFS(商品管理表!$N$8:$N$10000,商品管理表!$C$8:$C$10000,仕入れ管理表!$D459,商品管理表!$Y$8:$Y$10000,"済"))</f>
        <v/>
      </c>
      <c r="AE459" s="35" t="str">
        <f t="shared" si="121"/>
        <v/>
      </c>
      <c r="AF459" s="18"/>
      <c r="AG459" s="18"/>
      <c r="AH459" s="18"/>
      <c r="AI459" s="156" t="str">
        <f t="shared" ref="AI459:AI522" si="133">IF(O459="","","MyUS")</f>
        <v/>
      </c>
      <c r="AJ459" s="127"/>
      <c r="AK459" s="128" t="str">
        <f t="shared" ref="AK459:AK522" si="134">IF(AA459="済",N459*AE459,"")</f>
        <v/>
      </c>
      <c r="AL459" s="128"/>
    </row>
    <row r="460" spans="3:38" x14ac:dyDescent="0.2">
      <c r="C460" s="150">
        <v>452</v>
      </c>
      <c r="D460" s="151"/>
      <c r="E460" s="21"/>
      <c r="F460" s="24"/>
      <c r="G460" s="3"/>
      <c r="H460" s="3"/>
      <c r="I460" s="26"/>
      <c r="J460" s="26"/>
      <c r="K460" s="33"/>
      <c r="L460" s="34"/>
      <c r="M460" s="34" t="str">
        <f t="shared" si="125"/>
        <v/>
      </c>
      <c r="N460" s="34" t="str">
        <f t="shared" si="123"/>
        <v/>
      </c>
      <c r="O460" s="34"/>
      <c r="P460" s="34" t="str">
        <f t="shared" si="124"/>
        <v/>
      </c>
      <c r="Q460" s="34" t="str">
        <f t="shared" si="126"/>
        <v/>
      </c>
      <c r="R460" s="34" t="str">
        <f t="shared" si="127"/>
        <v/>
      </c>
      <c r="S460" s="19" t="str">
        <f t="shared" si="128"/>
        <v/>
      </c>
      <c r="T460" s="19"/>
      <c r="U460" s="19" t="str">
        <f t="shared" ref="U460:U523" si="135">IF(T460="","",K460*T460)</f>
        <v/>
      </c>
      <c r="V460" s="19" t="str">
        <f t="shared" si="129"/>
        <v/>
      </c>
      <c r="W460" s="19" t="str">
        <f t="shared" si="130"/>
        <v/>
      </c>
      <c r="X460" s="19" t="str">
        <f t="shared" si="131"/>
        <v/>
      </c>
      <c r="Y460" s="19" t="str">
        <f t="shared" ref="Y460:Y523" si="136">IF(U460="","",U460-W460-Q460-S460)</f>
        <v/>
      </c>
      <c r="Z460" s="27" t="str">
        <f t="shared" si="132"/>
        <v/>
      </c>
      <c r="AA460" s="32"/>
      <c r="AB460" s="36"/>
      <c r="AC460" s="35" t="str">
        <f t="shared" si="122"/>
        <v/>
      </c>
      <c r="AD460" s="35" t="str">
        <f>IF(AA460="","",SUMIFS(商品管理表!$N$8:$N$10000,商品管理表!$C$8:$C$10000,仕入れ管理表!$D460,商品管理表!$Y$8:$Y$10000,"済"))</f>
        <v/>
      </c>
      <c r="AE460" s="35" t="str">
        <f t="shared" ref="AE460:AE523" si="137">IF(AD460&lt;&gt;"",K460-AD460,"")</f>
        <v/>
      </c>
      <c r="AF460" s="18"/>
      <c r="AG460" s="18"/>
      <c r="AH460" s="18"/>
      <c r="AI460" s="156" t="str">
        <f t="shared" si="133"/>
        <v/>
      </c>
      <c r="AJ460" s="127"/>
      <c r="AK460" s="128" t="str">
        <f t="shared" si="134"/>
        <v/>
      </c>
      <c r="AL460" s="128"/>
    </row>
    <row r="461" spans="3:38" x14ac:dyDescent="0.2">
      <c r="C461" s="150">
        <v>453</v>
      </c>
      <c r="D461" s="151"/>
      <c r="E461" s="21"/>
      <c r="F461" s="24"/>
      <c r="G461" s="3"/>
      <c r="H461" s="3"/>
      <c r="I461" s="26"/>
      <c r="J461" s="26"/>
      <c r="K461" s="33"/>
      <c r="L461" s="34"/>
      <c r="M461" s="34" t="str">
        <f t="shared" si="125"/>
        <v/>
      </c>
      <c r="N461" s="34" t="str">
        <f t="shared" si="123"/>
        <v/>
      </c>
      <c r="O461" s="34"/>
      <c r="P461" s="34" t="str">
        <f t="shared" si="124"/>
        <v/>
      </c>
      <c r="Q461" s="34" t="str">
        <f t="shared" si="126"/>
        <v/>
      </c>
      <c r="R461" s="34" t="str">
        <f t="shared" si="127"/>
        <v/>
      </c>
      <c r="S461" s="19" t="str">
        <f t="shared" si="128"/>
        <v/>
      </c>
      <c r="T461" s="19"/>
      <c r="U461" s="19" t="str">
        <f t="shared" si="135"/>
        <v/>
      </c>
      <c r="V461" s="19" t="str">
        <f t="shared" si="129"/>
        <v/>
      </c>
      <c r="W461" s="19" t="str">
        <f t="shared" si="130"/>
        <v/>
      </c>
      <c r="X461" s="19" t="str">
        <f t="shared" si="131"/>
        <v/>
      </c>
      <c r="Y461" s="19" t="str">
        <f t="shared" si="136"/>
        <v/>
      </c>
      <c r="Z461" s="27" t="str">
        <f t="shared" si="132"/>
        <v/>
      </c>
      <c r="AA461" s="32"/>
      <c r="AB461" s="36"/>
      <c r="AC461" s="35" t="str">
        <f t="shared" si="122"/>
        <v/>
      </c>
      <c r="AD461" s="35" t="str">
        <f>IF(AA461="","",SUMIFS(商品管理表!$N$8:$N$10000,商品管理表!$C$8:$C$10000,仕入れ管理表!$D461,商品管理表!$Y$8:$Y$10000,"済"))</f>
        <v/>
      </c>
      <c r="AE461" s="35" t="str">
        <f t="shared" si="137"/>
        <v/>
      </c>
      <c r="AF461" s="18"/>
      <c r="AG461" s="18"/>
      <c r="AH461" s="18"/>
      <c r="AI461" s="156" t="str">
        <f t="shared" si="133"/>
        <v/>
      </c>
      <c r="AJ461" s="127"/>
      <c r="AK461" s="128" t="str">
        <f t="shared" si="134"/>
        <v/>
      </c>
      <c r="AL461" s="128"/>
    </row>
    <row r="462" spans="3:38" x14ac:dyDescent="0.2">
      <c r="C462" s="150">
        <v>454</v>
      </c>
      <c r="D462" s="151"/>
      <c r="E462" s="21"/>
      <c r="F462" s="24"/>
      <c r="G462" s="3"/>
      <c r="H462" s="3"/>
      <c r="I462" s="26"/>
      <c r="J462" s="26"/>
      <c r="K462" s="33"/>
      <c r="L462" s="34"/>
      <c r="M462" s="34" t="str">
        <f t="shared" si="125"/>
        <v/>
      </c>
      <c r="N462" s="34" t="str">
        <f t="shared" si="123"/>
        <v/>
      </c>
      <c r="O462" s="34"/>
      <c r="P462" s="34" t="str">
        <f t="shared" si="124"/>
        <v/>
      </c>
      <c r="Q462" s="34" t="str">
        <f t="shared" si="126"/>
        <v/>
      </c>
      <c r="R462" s="34" t="str">
        <f t="shared" si="127"/>
        <v/>
      </c>
      <c r="S462" s="19" t="str">
        <f t="shared" si="128"/>
        <v/>
      </c>
      <c r="T462" s="19"/>
      <c r="U462" s="19" t="str">
        <f t="shared" si="135"/>
        <v/>
      </c>
      <c r="V462" s="19" t="str">
        <f t="shared" si="129"/>
        <v/>
      </c>
      <c r="W462" s="19" t="str">
        <f t="shared" si="130"/>
        <v/>
      </c>
      <c r="X462" s="19" t="str">
        <f t="shared" si="131"/>
        <v/>
      </c>
      <c r="Y462" s="19" t="str">
        <f t="shared" si="136"/>
        <v/>
      </c>
      <c r="Z462" s="27" t="str">
        <f t="shared" si="132"/>
        <v/>
      </c>
      <c r="AA462" s="32"/>
      <c r="AB462" s="36"/>
      <c r="AC462" s="35" t="str">
        <f t="shared" si="122"/>
        <v/>
      </c>
      <c r="AD462" s="35" t="str">
        <f>IF(AA462="","",SUMIFS(商品管理表!$N$8:$N$10000,商品管理表!$C$8:$C$10000,仕入れ管理表!$D462,商品管理表!$Y$8:$Y$10000,"済"))</f>
        <v/>
      </c>
      <c r="AE462" s="35" t="str">
        <f t="shared" si="137"/>
        <v/>
      </c>
      <c r="AF462" s="18"/>
      <c r="AG462" s="18"/>
      <c r="AH462" s="18"/>
      <c r="AI462" s="156" t="str">
        <f t="shared" si="133"/>
        <v/>
      </c>
      <c r="AJ462" s="127"/>
      <c r="AK462" s="128" t="str">
        <f t="shared" si="134"/>
        <v/>
      </c>
      <c r="AL462" s="128"/>
    </row>
    <row r="463" spans="3:38" x14ac:dyDescent="0.2">
      <c r="C463" s="150">
        <v>455</v>
      </c>
      <c r="D463" s="151"/>
      <c r="E463" s="21"/>
      <c r="F463" s="24"/>
      <c r="G463" s="3"/>
      <c r="H463" s="3"/>
      <c r="I463" s="26"/>
      <c r="J463" s="26"/>
      <c r="K463" s="33"/>
      <c r="L463" s="34"/>
      <c r="M463" s="34" t="str">
        <f t="shared" si="125"/>
        <v/>
      </c>
      <c r="N463" s="34" t="str">
        <f t="shared" si="123"/>
        <v/>
      </c>
      <c r="O463" s="34"/>
      <c r="P463" s="34" t="str">
        <f t="shared" si="124"/>
        <v/>
      </c>
      <c r="Q463" s="34" t="str">
        <f t="shared" si="126"/>
        <v/>
      </c>
      <c r="R463" s="34" t="str">
        <f t="shared" si="127"/>
        <v/>
      </c>
      <c r="S463" s="19" t="str">
        <f t="shared" si="128"/>
        <v/>
      </c>
      <c r="T463" s="19"/>
      <c r="U463" s="19" t="str">
        <f t="shared" si="135"/>
        <v/>
      </c>
      <c r="V463" s="19" t="str">
        <f t="shared" si="129"/>
        <v/>
      </c>
      <c r="W463" s="19" t="str">
        <f t="shared" si="130"/>
        <v/>
      </c>
      <c r="X463" s="19" t="str">
        <f t="shared" si="131"/>
        <v/>
      </c>
      <c r="Y463" s="19" t="str">
        <f t="shared" si="136"/>
        <v/>
      </c>
      <c r="Z463" s="27" t="str">
        <f t="shared" si="132"/>
        <v/>
      </c>
      <c r="AA463" s="32"/>
      <c r="AB463" s="36"/>
      <c r="AC463" s="35" t="str">
        <f t="shared" si="122"/>
        <v/>
      </c>
      <c r="AD463" s="35" t="str">
        <f>IF(AA463="","",SUMIFS(商品管理表!$N$8:$N$10000,商品管理表!$C$8:$C$10000,仕入れ管理表!$D463,商品管理表!$Y$8:$Y$10000,"済"))</f>
        <v/>
      </c>
      <c r="AE463" s="35" t="str">
        <f t="shared" si="137"/>
        <v/>
      </c>
      <c r="AF463" s="18"/>
      <c r="AG463" s="18"/>
      <c r="AH463" s="18"/>
      <c r="AI463" s="156" t="str">
        <f t="shared" si="133"/>
        <v/>
      </c>
      <c r="AJ463" s="127"/>
      <c r="AK463" s="128" t="str">
        <f t="shared" si="134"/>
        <v/>
      </c>
      <c r="AL463" s="128"/>
    </row>
    <row r="464" spans="3:38" x14ac:dyDescent="0.2">
      <c r="C464" s="150">
        <v>456</v>
      </c>
      <c r="D464" s="151"/>
      <c r="E464" s="21"/>
      <c r="F464" s="24"/>
      <c r="G464" s="3"/>
      <c r="H464" s="3"/>
      <c r="I464" s="26"/>
      <c r="J464" s="26"/>
      <c r="K464" s="33"/>
      <c r="L464" s="34"/>
      <c r="M464" s="34" t="str">
        <f t="shared" si="125"/>
        <v/>
      </c>
      <c r="N464" s="34" t="str">
        <f t="shared" si="123"/>
        <v/>
      </c>
      <c r="O464" s="34"/>
      <c r="P464" s="34" t="str">
        <f t="shared" si="124"/>
        <v/>
      </c>
      <c r="Q464" s="34" t="str">
        <f t="shared" si="126"/>
        <v/>
      </c>
      <c r="R464" s="34" t="str">
        <f t="shared" si="127"/>
        <v/>
      </c>
      <c r="S464" s="19" t="str">
        <f t="shared" si="128"/>
        <v/>
      </c>
      <c r="T464" s="19"/>
      <c r="U464" s="19" t="str">
        <f t="shared" si="135"/>
        <v/>
      </c>
      <c r="V464" s="19" t="str">
        <f t="shared" si="129"/>
        <v/>
      </c>
      <c r="W464" s="19" t="str">
        <f t="shared" si="130"/>
        <v/>
      </c>
      <c r="X464" s="19" t="str">
        <f t="shared" si="131"/>
        <v/>
      </c>
      <c r="Y464" s="19" t="str">
        <f t="shared" si="136"/>
        <v/>
      </c>
      <c r="Z464" s="27" t="str">
        <f t="shared" si="132"/>
        <v/>
      </c>
      <c r="AA464" s="32"/>
      <c r="AB464" s="36"/>
      <c r="AC464" s="35" t="str">
        <f t="shared" si="122"/>
        <v/>
      </c>
      <c r="AD464" s="35" t="str">
        <f>IF(AA464="","",SUMIFS(商品管理表!$N$8:$N$10000,商品管理表!$C$8:$C$10000,仕入れ管理表!$D464,商品管理表!$Y$8:$Y$10000,"済"))</f>
        <v/>
      </c>
      <c r="AE464" s="35" t="str">
        <f t="shared" si="137"/>
        <v/>
      </c>
      <c r="AF464" s="18"/>
      <c r="AG464" s="18"/>
      <c r="AH464" s="18"/>
      <c r="AI464" s="156" t="str">
        <f t="shared" si="133"/>
        <v/>
      </c>
      <c r="AJ464" s="127"/>
      <c r="AK464" s="128" t="str">
        <f t="shared" si="134"/>
        <v/>
      </c>
      <c r="AL464" s="128"/>
    </row>
    <row r="465" spans="3:38" x14ac:dyDescent="0.2">
      <c r="C465" s="150">
        <v>457</v>
      </c>
      <c r="D465" s="151"/>
      <c r="E465" s="21"/>
      <c r="F465" s="24"/>
      <c r="G465" s="3"/>
      <c r="H465" s="3"/>
      <c r="I465" s="26"/>
      <c r="J465" s="26"/>
      <c r="K465" s="33"/>
      <c r="L465" s="34"/>
      <c r="M465" s="34" t="str">
        <f t="shared" si="125"/>
        <v/>
      </c>
      <c r="N465" s="34" t="str">
        <f t="shared" si="123"/>
        <v/>
      </c>
      <c r="O465" s="34"/>
      <c r="P465" s="34" t="str">
        <f t="shared" si="124"/>
        <v/>
      </c>
      <c r="Q465" s="34" t="str">
        <f t="shared" si="126"/>
        <v/>
      </c>
      <c r="R465" s="34" t="str">
        <f t="shared" si="127"/>
        <v/>
      </c>
      <c r="S465" s="19" t="str">
        <f t="shared" si="128"/>
        <v/>
      </c>
      <c r="T465" s="19"/>
      <c r="U465" s="19" t="str">
        <f t="shared" si="135"/>
        <v/>
      </c>
      <c r="V465" s="19" t="str">
        <f t="shared" si="129"/>
        <v/>
      </c>
      <c r="W465" s="19" t="str">
        <f t="shared" si="130"/>
        <v/>
      </c>
      <c r="X465" s="19" t="str">
        <f t="shared" si="131"/>
        <v/>
      </c>
      <c r="Y465" s="19" t="str">
        <f t="shared" si="136"/>
        <v/>
      </c>
      <c r="Z465" s="27" t="str">
        <f t="shared" si="132"/>
        <v/>
      </c>
      <c r="AA465" s="32"/>
      <c r="AB465" s="36"/>
      <c r="AC465" s="35" t="str">
        <f t="shared" si="122"/>
        <v/>
      </c>
      <c r="AD465" s="35" t="str">
        <f>IF(AA465="","",SUMIFS(商品管理表!$N$8:$N$10000,商品管理表!$C$8:$C$10000,仕入れ管理表!$D465,商品管理表!$Y$8:$Y$10000,"済"))</f>
        <v/>
      </c>
      <c r="AE465" s="35" t="str">
        <f t="shared" si="137"/>
        <v/>
      </c>
      <c r="AF465" s="18"/>
      <c r="AG465" s="18"/>
      <c r="AH465" s="18"/>
      <c r="AI465" s="156" t="str">
        <f t="shared" si="133"/>
        <v/>
      </c>
      <c r="AJ465" s="127"/>
      <c r="AK465" s="128" t="str">
        <f t="shared" si="134"/>
        <v/>
      </c>
      <c r="AL465" s="128"/>
    </row>
    <row r="466" spans="3:38" x14ac:dyDescent="0.2">
      <c r="C466" s="150">
        <v>458</v>
      </c>
      <c r="D466" s="151"/>
      <c r="E466" s="21"/>
      <c r="F466" s="24"/>
      <c r="G466" s="3"/>
      <c r="H466" s="3"/>
      <c r="I466" s="26"/>
      <c r="J466" s="26"/>
      <c r="K466" s="33"/>
      <c r="L466" s="34"/>
      <c r="M466" s="34" t="str">
        <f t="shared" si="125"/>
        <v/>
      </c>
      <c r="N466" s="34" t="str">
        <f t="shared" si="123"/>
        <v/>
      </c>
      <c r="O466" s="34"/>
      <c r="P466" s="34" t="str">
        <f t="shared" si="124"/>
        <v/>
      </c>
      <c r="Q466" s="34" t="str">
        <f t="shared" si="126"/>
        <v/>
      </c>
      <c r="R466" s="34" t="str">
        <f t="shared" si="127"/>
        <v/>
      </c>
      <c r="S466" s="19" t="str">
        <f t="shared" si="128"/>
        <v/>
      </c>
      <c r="T466" s="19"/>
      <c r="U466" s="19" t="str">
        <f t="shared" si="135"/>
        <v/>
      </c>
      <c r="V466" s="19" t="str">
        <f t="shared" si="129"/>
        <v/>
      </c>
      <c r="W466" s="19" t="str">
        <f t="shared" si="130"/>
        <v/>
      </c>
      <c r="X466" s="19" t="str">
        <f t="shared" si="131"/>
        <v/>
      </c>
      <c r="Y466" s="19" t="str">
        <f t="shared" si="136"/>
        <v/>
      </c>
      <c r="Z466" s="27" t="str">
        <f t="shared" si="132"/>
        <v/>
      </c>
      <c r="AA466" s="32"/>
      <c r="AB466" s="36"/>
      <c r="AC466" s="35" t="str">
        <f t="shared" si="122"/>
        <v/>
      </c>
      <c r="AD466" s="35" t="str">
        <f>IF(AA466="","",SUMIFS(商品管理表!$N$8:$N$10000,商品管理表!$C$8:$C$10000,仕入れ管理表!$D466,商品管理表!$Y$8:$Y$10000,"済"))</f>
        <v/>
      </c>
      <c r="AE466" s="35" t="str">
        <f t="shared" si="137"/>
        <v/>
      </c>
      <c r="AF466" s="18"/>
      <c r="AG466" s="18"/>
      <c r="AH466" s="18"/>
      <c r="AI466" s="156" t="str">
        <f t="shared" si="133"/>
        <v/>
      </c>
      <c r="AJ466" s="127"/>
      <c r="AK466" s="128" t="str">
        <f t="shared" si="134"/>
        <v/>
      </c>
      <c r="AL466" s="128"/>
    </row>
    <row r="467" spans="3:38" x14ac:dyDescent="0.2">
      <c r="C467" s="150">
        <v>459</v>
      </c>
      <c r="D467" s="151"/>
      <c r="E467" s="21"/>
      <c r="F467" s="24"/>
      <c r="G467" s="3"/>
      <c r="H467" s="3"/>
      <c r="I467" s="26"/>
      <c r="J467" s="26"/>
      <c r="K467" s="33"/>
      <c r="L467" s="34"/>
      <c r="M467" s="34" t="str">
        <f t="shared" si="125"/>
        <v/>
      </c>
      <c r="N467" s="34" t="str">
        <f t="shared" si="123"/>
        <v/>
      </c>
      <c r="O467" s="34"/>
      <c r="P467" s="34" t="str">
        <f t="shared" si="124"/>
        <v/>
      </c>
      <c r="Q467" s="34" t="str">
        <f t="shared" si="126"/>
        <v/>
      </c>
      <c r="R467" s="34" t="str">
        <f t="shared" si="127"/>
        <v/>
      </c>
      <c r="S467" s="19" t="str">
        <f t="shared" si="128"/>
        <v/>
      </c>
      <c r="T467" s="19"/>
      <c r="U467" s="19" t="str">
        <f t="shared" si="135"/>
        <v/>
      </c>
      <c r="V467" s="19" t="str">
        <f t="shared" si="129"/>
        <v/>
      </c>
      <c r="W467" s="19" t="str">
        <f t="shared" si="130"/>
        <v/>
      </c>
      <c r="X467" s="19" t="str">
        <f t="shared" si="131"/>
        <v/>
      </c>
      <c r="Y467" s="19" t="str">
        <f t="shared" si="136"/>
        <v/>
      </c>
      <c r="Z467" s="27" t="str">
        <f t="shared" si="132"/>
        <v/>
      </c>
      <c r="AA467" s="32"/>
      <c r="AB467" s="36"/>
      <c r="AC467" s="35" t="str">
        <f t="shared" si="122"/>
        <v/>
      </c>
      <c r="AD467" s="35" t="str">
        <f>IF(AA467="","",SUMIFS(商品管理表!$N$8:$N$10000,商品管理表!$C$8:$C$10000,仕入れ管理表!$D467,商品管理表!$Y$8:$Y$10000,"済"))</f>
        <v/>
      </c>
      <c r="AE467" s="35" t="str">
        <f t="shared" si="137"/>
        <v/>
      </c>
      <c r="AF467" s="18"/>
      <c r="AG467" s="18"/>
      <c r="AH467" s="18"/>
      <c r="AI467" s="156" t="str">
        <f t="shared" si="133"/>
        <v/>
      </c>
      <c r="AJ467" s="127"/>
      <c r="AK467" s="128" t="str">
        <f t="shared" si="134"/>
        <v/>
      </c>
      <c r="AL467" s="128"/>
    </row>
    <row r="468" spans="3:38" x14ac:dyDescent="0.2">
      <c r="C468" s="150">
        <v>460</v>
      </c>
      <c r="D468" s="151"/>
      <c r="E468" s="21"/>
      <c r="F468" s="24"/>
      <c r="G468" s="3"/>
      <c r="H468" s="3"/>
      <c r="I468" s="26"/>
      <c r="J468" s="26"/>
      <c r="K468" s="33"/>
      <c r="L468" s="34"/>
      <c r="M468" s="34" t="str">
        <f t="shared" si="125"/>
        <v/>
      </c>
      <c r="N468" s="34" t="str">
        <f t="shared" si="123"/>
        <v/>
      </c>
      <c r="O468" s="34"/>
      <c r="P468" s="34" t="str">
        <f t="shared" si="124"/>
        <v/>
      </c>
      <c r="Q468" s="34" t="str">
        <f t="shared" si="126"/>
        <v/>
      </c>
      <c r="R468" s="34" t="str">
        <f t="shared" si="127"/>
        <v/>
      </c>
      <c r="S468" s="19" t="str">
        <f t="shared" si="128"/>
        <v/>
      </c>
      <c r="T468" s="19"/>
      <c r="U468" s="19" t="str">
        <f t="shared" si="135"/>
        <v/>
      </c>
      <c r="V468" s="19" t="str">
        <f t="shared" si="129"/>
        <v/>
      </c>
      <c r="W468" s="19" t="str">
        <f t="shared" si="130"/>
        <v/>
      </c>
      <c r="X468" s="19" t="str">
        <f t="shared" si="131"/>
        <v/>
      </c>
      <c r="Y468" s="19" t="str">
        <f t="shared" si="136"/>
        <v/>
      </c>
      <c r="Z468" s="27" t="str">
        <f t="shared" si="132"/>
        <v/>
      </c>
      <c r="AA468" s="32"/>
      <c r="AB468" s="36"/>
      <c r="AC468" s="35" t="str">
        <f t="shared" si="122"/>
        <v/>
      </c>
      <c r="AD468" s="35" t="str">
        <f>IF(AA468="","",SUMIFS(商品管理表!$N$8:$N$10000,商品管理表!$C$8:$C$10000,仕入れ管理表!$D468,商品管理表!$Y$8:$Y$10000,"済"))</f>
        <v/>
      </c>
      <c r="AE468" s="35" t="str">
        <f t="shared" si="137"/>
        <v/>
      </c>
      <c r="AF468" s="18"/>
      <c r="AG468" s="18"/>
      <c r="AH468" s="18"/>
      <c r="AI468" s="156" t="str">
        <f t="shared" si="133"/>
        <v/>
      </c>
      <c r="AJ468" s="127"/>
      <c r="AK468" s="128" t="str">
        <f t="shared" si="134"/>
        <v/>
      </c>
      <c r="AL468" s="128"/>
    </row>
    <row r="469" spans="3:38" x14ac:dyDescent="0.2">
      <c r="C469" s="150">
        <v>461</v>
      </c>
      <c r="D469" s="151"/>
      <c r="E469" s="21"/>
      <c r="F469" s="24"/>
      <c r="G469" s="3"/>
      <c r="H469" s="3"/>
      <c r="I469" s="26"/>
      <c r="J469" s="26"/>
      <c r="K469" s="33"/>
      <c r="L469" s="34"/>
      <c r="M469" s="34" t="str">
        <f t="shared" si="125"/>
        <v/>
      </c>
      <c r="N469" s="34" t="str">
        <f t="shared" si="123"/>
        <v/>
      </c>
      <c r="O469" s="34"/>
      <c r="P469" s="34" t="str">
        <f t="shared" si="124"/>
        <v/>
      </c>
      <c r="Q469" s="34" t="str">
        <f t="shared" si="126"/>
        <v/>
      </c>
      <c r="R469" s="34" t="str">
        <f t="shared" si="127"/>
        <v/>
      </c>
      <c r="S469" s="19" t="str">
        <f t="shared" si="128"/>
        <v/>
      </c>
      <c r="T469" s="19"/>
      <c r="U469" s="19" t="str">
        <f t="shared" si="135"/>
        <v/>
      </c>
      <c r="V469" s="19" t="str">
        <f t="shared" si="129"/>
        <v/>
      </c>
      <c r="W469" s="19" t="str">
        <f t="shared" si="130"/>
        <v/>
      </c>
      <c r="X469" s="19" t="str">
        <f t="shared" si="131"/>
        <v/>
      </c>
      <c r="Y469" s="19" t="str">
        <f t="shared" si="136"/>
        <v/>
      </c>
      <c r="Z469" s="27" t="str">
        <f t="shared" si="132"/>
        <v/>
      </c>
      <c r="AA469" s="32"/>
      <c r="AB469" s="36"/>
      <c r="AC469" s="35" t="str">
        <f t="shared" si="122"/>
        <v/>
      </c>
      <c r="AD469" s="35" t="str">
        <f>IF(AA469="","",SUMIFS(商品管理表!$N$8:$N$10000,商品管理表!$C$8:$C$10000,仕入れ管理表!$D469,商品管理表!$Y$8:$Y$10000,"済"))</f>
        <v/>
      </c>
      <c r="AE469" s="35" t="str">
        <f t="shared" si="137"/>
        <v/>
      </c>
      <c r="AF469" s="18"/>
      <c r="AG469" s="18"/>
      <c r="AH469" s="18"/>
      <c r="AI469" s="156" t="str">
        <f t="shared" si="133"/>
        <v/>
      </c>
      <c r="AJ469" s="127"/>
      <c r="AK469" s="128" t="str">
        <f t="shared" si="134"/>
        <v/>
      </c>
      <c r="AL469" s="128"/>
    </row>
    <row r="470" spans="3:38" x14ac:dyDescent="0.2">
      <c r="C470" s="150">
        <v>462</v>
      </c>
      <c r="D470" s="151"/>
      <c r="E470" s="21"/>
      <c r="F470" s="24"/>
      <c r="G470" s="3"/>
      <c r="H470" s="3"/>
      <c r="I470" s="26"/>
      <c r="J470" s="26"/>
      <c r="K470" s="33"/>
      <c r="L470" s="34"/>
      <c r="M470" s="34" t="str">
        <f t="shared" si="125"/>
        <v/>
      </c>
      <c r="N470" s="34" t="str">
        <f t="shared" si="123"/>
        <v/>
      </c>
      <c r="O470" s="34"/>
      <c r="P470" s="34" t="str">
        <f t="shared" si="124"/>
        <v/>
      </c>
      <c r="Q470" s="34" t="str">
        <f t="shared" si="126"/>
        <v/>
      </c>
      <c r="R470" s="34" t="str">
        <f t="shared" si="127"/>
        <v/>
      </c>
      <c r="S470" s="19" t="str">
        <f t="shared" si="128"/>
        <v/>
      </c>
      <c r="T470" s="19"/>
      <c r="U470" s="19" t="str">
        <f t="shared" si="135"/>
        <v/>
      </c>
      <c r="V470" s="19" t="str">
        <f t="shared" si="129"/>
        <v/>
      </c>
      <c r="W470" s="19" t="str">
        <f t="shared" si="130"/>
        <v/>
      </c>
      <c r="X470" s="19" t="str">
        <f t="shared" si="131"/>
        <v/>
      </c>
      <c r="Y470" s="19" t="str">
        <f t="shared" si="136"/>
        <v/>
      </c>
      <c r="Z470" s="27" t="str">
        <f t="shared" si="132"/>
        <v/>
      </c>
      <c r="AA470" s="32"/>
      <c r="AB470" s="36"/>
      <c r="AC470" s="35" t="str">
        <f t="shared" si="122"/>
        <v/>
      </c>
      <c r="AD470" s="35" t="str">
        <f>IF(AA470="","",SUMIFS(商品管理表!$N$8:$N$10000,商品管理表!$C$8:$C$10000,仕入れ管理表!$D470,商品管理表!$Y$8:$Y$10000,"済"))</f>
        <v/>
      </c>
      <c r="AE470" s="35" t="str">
        <f t="shared" si="137"/>
        <v/>
      </c>
      <c r="AF470" s="18"/>
      <c r="AG470" s="18"/>
      <c r="AH470" s="18"/>
      <c r="AI470" s="156" t="str">
        <f t="shared" si="133"/>
        <v/>
      </c>
      <c r="AJ470" s="127"/>
      <c r="AK470" s="128" t="str">
        <f t="shared" si="134"/>
        <v/>
      </c>
      <c r="AL470" s="128"/>
    </row>
    <row r="471" spans="3:38" x14ac:dyDescent="0.2">
      <c r="C471" s="150">
        <v>463</v>
      </c>
      <c r="D471" s="151"/>
      <c r="E471" s="21"/>
      <c r="F471" s="24"/>
      <c r="G471" s="3"/>
      <c r="H471" s="3"/>
      <c r="I471" s="26"/>
      <c r="J471" s="26"/>
      <c r="K471" s="33"/>
      <c r="L471" s="34"/>
      <c r="M471" s="34" t="str">
        <f t="shared" si="125"/>
        <v/>
      </c>
      <c r="N471" s="34" t="str">
        <f t="shared" si="123"/>
        <v/>
      </c>
      <c r="O471" s="34"/>
      <c r="P471" s="34" t="str">
        <f t="shared" si="124"/>
        <v/>
      </c>
      <c r="Q471" s="34" t="str">
        <f t="shared" si="126"/>
        <v/>
      </c>
      <c r="R471" s="34" t="str">
        <f t="shared" si="127"/>
        <v/>
      </c>
      <c r="S471" s="19" t="str">
        <f t="shared" si="128"/>
        <v/>
      </c>
      <c r="T471" s="19"/>
      <c r="U471" s="19" t="str">
        <f t="shared" si="135"/>
        <v/>
      </c>
      <c r="V471" s="19" t="str">
        <f t="shared" si="129"/>
        <v/>
      </c>
      <c r="W471" s="19" t="str">
        <f t="shared" si="130"/>
        <v/>
      </c>
      <c r="X471" s="19" t="str">
        <f t="shared" si="131"/>
        <v/>
      </c>
      <c r="Y471" s="19" t="str">
        <f t="shared" si="136"/>
        <v/>
      </c>
      <c r="Z471" s="27" t="str">
        <f t="shared" si="132"/>
        <v/>
      </c>
      <c r="AA471" s="32"/>
      <c r="AB471" s="36"/>
      <c r="AC471" s="35" t="str">
        <f t="shared" si="122"/>
        <v/>
      </c>
      <c r="AD471" s="35" t="str">
        <f>IF(AA471="","",SUMIFS(商品管理表!$N$8:$N$10000,商品管理表!$C$8:$C$10000,仕入れ管理表!$D471,商品管理表!$Y$8:$Y$10000,"済"))</f>
        <v/>
      </c>
      <c r="AE471" s="35" t="str">
        <f t="shared" si="137"/>
        <v/>
      </c>
      <c r="AF471" s="18"/>
      <c r="AG471" s="18"/>
      <c r="AH471" s="18"/>
      <c r="AI471" s="156" t="str">
        <f t="shared" si="133"/>
        <v/>
      </c>
      <c r="AJ471" s="127"/>
      <c r="AK471" s="128" t="str">
        <f t="shared" si="134"/>
        <v/>
      </c>
      <c r="AL471" s="128"/>
    </row>
    <row r="472" spans="3:38" x14ac:dyDescent="0.2">
      <c r="C472" s="150">
        <v>464</v>
      </c>
      <c r="D472" s="151"/>
      <c r="E472" s="21"/>
      <c r="F472" s="24"/>
      <c r="G472" s="3"/>
      <c r="H472" s="3"/>
      <c r="I472" s="26"/>
      <c r="J472" s="26"/>
      <c r="K472" s="33"/>
      <c r="L472" s="34"/>
      <c r="M472" s="34" t="str">
        <f t="shared" si="125"/>
        <v/>
      </c>
      <c r="N472" s="34" t="str">
        <f t="shared" si="123"/>
        <v/>
      </c>
      <c r="O472" s="34"/>
      <c r="P472" s="34" t="str">
        <f t="shared" si="124"/>
        <v/>
      </c>
      <c r="Q472" s="34" t="str">
        <f t="shared" si="126"/>
        <v/>
      </c>
      <c r="R472" s="34" t="str">
        <f t="shared" si="127"/>
        <v/>
      </c>
      <c r="S472" s="19" t="str">
        <f t="shared" si="128"/>
        <v/>
      </c>
      <c r="T472" s="19"/>
      <c r="U472" s="19" t="str">
        <f t="shared" si="135"/>
        <v/>
      </c>
      <c r="V472" s="19" t="str">
        <f t="shared" si="129"/>
        <v/>
      </c>
      <c r="W472" s="19" t="str">
        <f t="shared" si="130"/>
        <v/>
      </c>
      <c r="X472" s="19" t="str">
        <f t="shared" si="131"/>
        <v/>
      </c>
      <c r="Y472" s="19" t="str">
        <f t="shared" si="136"/>
        <v/>
      </c>
      <c r="Z472" s="27" t="str">
        <f t="shared" si="132"/>
        <v/>
      </c>
      <c r="AA472" s="32"/>
      <c r="AB472" s="36"/>
      <c r="AC472" s="35" t="str">
        <f t="shared" si="122"/>
        <v/>
      </c>
      <c r="AD472" s="35" t="str">
        <f>IF(AA472="","",SUMIFS(商品管理表!$N$8:$N$10000,商品管理表!$C$8:$C$10000,仕入れ管理表!$D472,商品管理表!$Y$8:$Y$10000,"済"))</f>
        <v/>
      </c>
      <c r="AE472" s="35" t="str">
        <f t="shared" si="137"/>
        <v/>
      </c>
      <c r="AF472" s="18"/>
      <c r="AG472" s="18"/>
      <c r="AH472" s="18"/>
      <c r="AI472" s="156" t="str">
        <f t="shared" si="133"/>
        <v/>
      </c>
      <c r="AJ472" s="127"/>
      <c r="AK472" s="128" t="str">
        <f t="shared" si="134"/>
        <v/>
      </c>
      <c r="AL472" s="128"/>
    </row>
    <row r="473" spans="3:38" x14ac:dyDescent="0.2">
      <c r="C473" s="150">
        <v>465</v>
      </c>
      <c r="D473" s="151"/>
      <c r="E473" s="21"/>
      <c r="F473" s="24"/>
      <c r="G473" s="3"/>
      <c r="H473" s="3"/>
      <c r="I473" s="26"/>
      <c r="J473" s="26"/>
      <c r="K473" s="33"/>
      <c r="L473" s="34"/>
      <c r="M473" s="34" t="str">
        <f t="shared" si="125"/>
        <v/>
      </c>
      <c r="N473" s="34" t="str">
        <f t="shared" si="123"/>
        <v/>
      </c>
      <c r="O473" s="34"/>
      <c r="P473" s="34" t="str">
        <f t="shared" si="124"/>
        <v/>
      </c>
      <c r="Q473" s="34" t="str">
        <f t="shared" si="126"/>
        <v/>
      </c>
      <c r="R473" s="34" t="str">
        <f t="shared" si="127"/>
        <v/>
      </c>
      <c r="S473" s="19" t="str">
        <f t="shared" si="128"/>
        <v/>
      </c>
      <c r="T473" s="19"/>
      <c r="U473" s="19" t="str">
        <f t="shared" si="135"/>
        <v/>
      </c>
      <c r="V473" s="19" t="str">
        <f t="shared" si="129"/>
        <v/>
      </c>
      <c r="W473" s="19" t="str">
        <f t="shared" si="130"/>
        <v/>
      </c>
      <c r="X473" s="19" t="str">
        <f t="shared" si="131"/>
        <v/>
      </c>
      <c r="Y473" s="19" t="str">
        <f t="shared" si="136"/>
        <v/>
      </c>
      <c r="Z473" s="27" t="str">
        <f t="shared" si="132"/>
        <v/>
      </c>
      <c r="AA473" s="32"/>
      <c r="AB473" s="36"/>
      <c r="AC473" s="35" t="str">
        <f t="shared" si="122"/>
        <v/>
      </c>
      <c r="AD473" s="35" t="str">
        <f>IF(AA473="","",SUMIFS(商品管理表!$N$8:$N$10000,商品管理表!$C$8:$C$10000,仕入れ管理表!$D473,商品管理表!$Y$8:$Y$10000,"済"))</f>
        <v/>
      </c>
      <c r="AE473" s="35" t="str">
        <f t="shared" si="137"/>
        <v/>
      </c>
      <c r="AF473" s="18"/>
      <c r="AG473" s="18"/>
      <c r="AH473" s="18"/>
      <c r="AI473" s="156" t="str">
        <f t="shared" si="133"/>
        <v/>
      </c>
      <c r="AJ473" s="127"/>
      <c r="AK473" s="128" t="str">
        <f t="shared" si="134"/>
        <v/>
      </c>
      <c r="AL473" s="128"/>
    </row>
    <row r="474" spans="3:38" x14ac:dyDescent="0.2">
      <c r="C474" s="150">
        <v>466</v>
      </c>
      <c r="D474" s="151"/>
      <c r="E474" s="21"/>
      <c r="F474" s="24"/>
      <c r="G474" s="3"/>
      <c r="H474" s="3"/>
      <c r="I474" s="26"/>
      <c r="J474" s="26"/>
      <c r="K474" s="33"/>
      <c r="L474" s="34"/>
      <c r="M474" s="34" t="str">
        <f t="shared" si="125"/>
        <v/>
      </c>
      <c r="N474" s="34" t="str">
        <f t="shared" si="123"/>
        <v/>
      </c>
      <c r="O474" s="34"/>
      <c r="P474" s="34" t="str">
        <f t="shared" si="124"/>
        <v/>
      </c>
      <c r="Q474" s="34" t="str">
        <f t="shared" si="126"/>
        <v/>
      </c>
      <c r="R474" s="34" t="str">
        <f t="shared" si="127"/>
        <v/>
      </c>
      <c r="S474" s="19" t="str">
        <f t="shared" si="128"/>
        <v/>
      </c>
      <c r="T474" s="19"/>
      <c r="U474" s="19" t="str">
        <f t="shared" si="135"/>
        <v/>
      </c>
      <c r="V474" s="19" t="str">
        <f t="shared" si="129"/>
        <v/>
      </c>
      <c r="W474" s="19" t="str">
        <f t="shared" si="130"/>
        <v/>
      </c>
      <c r="X474" s="19" t="str">
        <f t="shared" si="131"/>
        <v/>
      </c>
      <c r="Y474" s="19" t="str">
        <f t="shared" si="136"/>
        <v/>
      </c>
      <c r="Z474" s="27" t="str">
        <f t="shared" si="132"/>
        <v/>
      </c>
      <c r="AA474" s="32"/>
      <c r="AB474" s="36"/>
      <c r="AC474" s="35" t="str">
        <f t="shared" si="122"/>
        <v/>
      </c>
      <c r="AD474" s="35" t="str">
        <f>IF(AA474="","",SUMIFS(商品管理表!$N$8:$N$10000,商品管理表!$C$8:$C$10000,仕入れ管理表!$D474,商品管理表!$Y$8:$Y$10000,"済"))</f>
        <v/>
      </c>
      <c r="AE474" s="35" t="str">
        <f t="shared" si="137"/>
        <v/>
      </c>
      <c r="AF474" s="18"/>
      <c r="AG474" s="18"/>
      <c r="AH474" s="18"/>
      <c r="AI474" s="156" t="str">
        <f t="shared" si="133"/>
        <v/>
      </c>
      <c r="AJ474" s="127"/>
      <c r="AK474" s="128" t="str">
        <f t="shared" si="134"/>
        <v/>
      </c>
      <c r="AL474" s="128"/>
    </row>
    <row r="475" spans="3:38" x14ac:dyDescent="0.2">
      <c r="C475" s="150">
        <v>467</v>
      </c>
      <c r="D475" s="151"/>
      <c r="E475" s="21"/>
      <c r="F475" s="24"/>
      <c r="G475" s="3"/>
      <c r="H475" s="3"/>
      <c r="I475" s="26"/>
      <c r="J475" s="26"/>
      <c r="K475" s="33"/>
      <c r="L475" s="34"/>
      <c r="M475" s="34" t="str">
        <f t="shared" si="125"/>
        <v/>
      </c>
      <c r="N475" s="34" t="str">
        <f t="shared" si="123"/>
        <v/>
      </c>
      <c r="O475" s="34"/>
      <c r="P475" s="34" t="str">
        <f t="shared" si="124"/>
        <v/>
      </c>
      <c r="Q475" s="34" t="str">
        <f t="shared" si="126"/>
        <v/>
      </c>
      <c r="R475" s="34" t="str">
        <f t="shared" si="127"/>
        <v/>
      </c>
      <c r="S475" s="19" t="str">
        <f t="shared" si="128"/>
        <v/>
      </c>
      <c r="T475" s="19"/>
      <c r="U475" s="19" t="str">
        <f t="shared" si="135"/>
        <v/>
      </c>
      <c r="V475" s="19" t="str">
        <f t="shared" si="129"/>
        <v/>
      </c>
      <c r="W475" s="19" t="str">
        <f t="shared" si="130"/>
        <v/>
      </c>
      <c r="X475" s="19" t="str">
        <f t="shared" si="131"/>
        <v/>
      </c>
      <c r="Y475" s="19" t="str">
        <f t="shared" si="136"/>
        <v/>
      </c>
      <c r="Z475" s="27" t="str">
        <f t="shared" si="132"/>
        <v/>
      </c>
      <c r="AA475" s="32"/>
      <c r="AB475" s="36"/>
      <c r="AC475" s="35" t="str">
        <f t="shared" si="122"/>
        <v/>
      </c>
      <c r="AD475" s="35" t="str">
        <f>IF(AA475="","",SUMIFS(商品管理表!$N$8:$N$10000,商品管理表!$C$8:$C$10000,仕入れ管理表!$D475,商品管理表!$Y$8:$Y$10000,"済"))</f>
        <v/>
      </c>
      <c r="AE475" s="35" t="str">
        <f t="shared" si="137"/>
        <v/>
      </c>
      <c r="AF475" s="18"/>
      <c r="AG475" s="18"/>
      <c r="AH475" s="18"/>
      <c r="AI475" s="156" t="str">
        <f t="shared" si="133"/>
        <v/>
      </c>
      <c r="AJ475" s="127"/>
      <c r="AK475" s="128" t="str">
        <f t="shared" si="134"/>
        <v/>
      </c>
      <c r="AL475" s="128"/>
    </row>
    <row r="476" spans="3:38" x14ac:dyDescent="0.2">
      <c r="C476" s="150">
        <v>468</v>
      </c>
      <c r="D476" s="151"/>
      <c r="E476" s="21"/>
      <c r="F476" s="24"/>
      <c r="G476" s="3"/>
      <c r="H476" s="3"/>
      <c r="I476" s="26"/>
      <c r="J476" s="26"/>
      <c r="K476" s="33"/>
      <c r="L476" s="34"/>
      <c r="M476" s="34" t="str">
        <f t="shared" si="125"/>
        <v/>
      </c>
      <c r="N476" s="34" t="str">
        <f t="shared" si="123"/>
        <v/>
      </c>
      <c r="O476" s="34"/>
      <c r="P476" s="34" t="str">
        <f t="shared" si="124"/>
        <v/>
      </c>
      <c r="Q476" s="34" t="str">
        <f t="shared" si="126"/>
        <v/>
      </c>
      <c r="R476" s="34" t="str">
        <f t="shared" si="127"/>
        <v/>
      </c>
      <c r="S476" s="19" t="str">
        <f t="shared" si="128"/>
        <v/>
      </c>
      <c r="T476" s="19"/>
      <c r="U476" s="19" t="str">
        <f t="shared" si="135"/>
        <v/>
      </c>
      <c r="V476" s="19" t="str">
        <f t="shared" si="129"/>
        <v/>
      </c>
      <c r="W476" s="19" t="str">
        <f t="shared" si="130"/>
        <v/>
      </c>
      <c r="X476" s="19" t="str">
        <f t="shared" si="131"/>
        <v/>
      </c>
      <c r="Y476" s="19" t="str">
        <f t="shared" si="136"/>
        <v/>
      </c>
      <c r="Z476" s="27" t="str">
        <f t="shared" si="132"/>
        <v/>
      </c>
      <c r="AA476" s="32"/>
      <c r="AB476" s="36"/>
      <c r="AC476" s="35" t="str">
        <f t="shared" si="122"/>
        <v/>
      </c>
      <c r="AD476" s="35" t="str">
        <f>IF(AA476="","",SUMIFS(商品管理表!$N$8:$N$10000,商品管理表!$C$8:$C$10000,仕入れ管理表!$D476,商品管理表!$Y$8:$Y$10000,"済"))</f>
        <v/>
      </c>
      <c r="AE476" s="35" t="str">
        <f t="shared" si="137"/>
        <v/>
      </c>
      <c r="AF476" s="18"/>
      <c r="AG476" s="18"/>
      <c r="AH476" s="18"/>
      <c r="AI476" s="156" t="str">
        <f t="shared" si="133"/>
        <v/>
      </c>
      <c r="AJ476" s="127"/>
      <c r="AK476" s="128" t="str">
        <f t="shared" si="134"/>
        <v/>
      </c>
      <c r="AL476" s="128"/>
    </row>
    <row r="477" spans="3:38" x14ac:dyDescent="0.2">
      <c r="C477" s="150">
        <v>469</v>
      </c>
      <c r="D477" s="151"/>
      <c r="E477" s="21"/>
      <c r="F477" s="24"/>
      <c r="G477" s="3"/>
      <c r="H477" s="3"/>
      <c r="I477" s="26"/>
      <c r="J477" s="26"/>
      <c r="K477" s="33"/>
      <c r="L477" s="34"/>
      <c r="M477" s="34" t="str">
        <f t="shared" si="125"/>
        <v/>
      </c>
      <c r="N477" s="34" t="str">
        <f t="shared" si="123"/>
        <v/>
      </c>
      <c r="O477" s="34"/>
      <c r="P477" s="34" t="str">
        <f t="shared" si="124"/>
        <v/>
      </c>
      <c r="Q477" s="34" t="str">
        <f t="shared" si="126"/>
        <v/>
      </c>
      <c r="R477" s="34" t="str">
        <f t="shared" si="127"/>
        <v/>
      </c>
      <c r="S477" s="19" t="str">
        <f t="shared" si="128"/>
        <v/>
      </c>
      <c r="T477" s="19"/>
      <c r="U477" s="19" t="str">
        <f t="shared" si="135"/>
        <v/>
      </c>
      <c r="V477" s="19" t="str">
        <f t="shared" si="129"/>
        <v/>
      </c>
      <c r="W477" s="19" t="str">
        <f t="shared" si="130"/>
        <v/>
      </c>
      <c r="X477" s="19" t="str">
        <f t="shared" si="131"/>
        <v/>
      </c>
      <c r="Y477" s="19" t="str">
        <f t="shared" si="136"/>
        <v/>
      </c>
      <c r="Z477" s="27" t="str">
        <f t="shared" si="132"/>
        <v/>
      </c>
      <c r="AA477" s="32"/>
      <c r="AB477" s="36"/>
      <c r="AC477" s="35" t="str">
        <f t="shared" si="122"/>
        <v/>
      </c>
      <c r="AD477" s="35" t="str">
        <f>IF(AA477="","",SUMIFS(商品管理表!$N$8:$N$10000,商品管理表!$C$8:$C$10000,仕入れ管理表!$D477,商品管理表!$Y$8:$Y$10000,"済"))</f>
        <v/>
      </c>
      <c r="AE477" s="35" t="str">
        <f t="shared" si="137"/>
        <v/>
      </c>
      <c r="AF477" s="18"/>
      <c r="AG477" s="18"/>
      <c r="AH477" s="18"/>
      <c r="AI477" s="156" t="str">
        <f t="shared" si="133"/>
        <v/>
      </c>
      <c r="AJ477" s="127"/>
      <c r="AK477" s="128" t="str">
        <f t="shared" si="134"/>
        <v/>
      </c>
      <c r="AL477" s="128"/>
    </row>
    <row r="478" spans="3:38" x14ac:dyDescent="0.2">
      <c r="C478" s="150">
        <v>470</v>
      </c>
      <c r="D478" s="151"/>
      <c r="E478" s="21"/>
      <c r="F478" s="24"/>
      <c r="G478" s="3"/>
      <c r="H478" s="3"/>
      <c r="I478" s="26"/>
      <c r="J478" s="26"/>
      <c r="K478" s="33"/>
      <c r="L478" s="34"/>
      <c r="M478" s="34" t="str">
        <f t="shared" si="125"/>
        <v/>
      </c>
      <c r="N478" s="34" t="str">
        <f t="shared" si="123"/>
        <v/>
      </c>
      <c r="O478" s="34"/>
      <c r="P478" s="34" t="str">
        <f t="shared" si="124"/>
        <v/>
      </c>
      <c r="Q478" s="34" t="str">
        <f t="shared" si="126"/>
        <v/>
      </c>
      <c r="R478" s="34" t="str">
        <f t="shared" si="127"/>
        <v/>
      </c>
      <c r="S478" s="19" t="str">
        <f t="shared" si="128"/>
        <v/>
      </c>
      <c r="T478" s="19"/>
      <c r="U478" s="19" t="str">
        <f t="shared" si="135"/>
        <v/>
      </c>
      <c r="V478" s="19" t="str">
        <f t="shared" si="129"/>
        <v/>
      </c>
      <c r="W478" s="19" t="str">
        <f t="shared" si="130"/>
        <v/>
      </c>
      <c r="X478" s="19" t="str">
        <f t="shared" si="131"/>
        <v/>
      </c>
      <c r="Y478" s="19" t="str">
        <f t="shared" si="136"/>
        <v/>
      </c>
      <c r="Z478" s="27" t="str">
        <f t="shared" si="132"/>
        <v/>
      </c>
      <c r="AA478" s="32"/>
      <c r="AB478" s="36"/>
      <c r="AC478" s="35" t="str">
        <f t="shared" si="122"/>
        <v/>
      </c>
      <c r="AD478" s="35" t="str">
        <f>IF(AA478="","",SUMIFS(商品管理表!$N$8:$N$10000,商品管理表!$C$8:$C$10000,仕入れ管理表!$D478,商品管理表!$Y$8:$Y$10000,"済"))</f>
        <v/>
      </c>
      <c r="AE478" s="35" t="str">
        <f t="shared" si="137"/>
        <v/>
      </c>
      <c r="AF478" s="18"/>
      <c r="AG478" s="18"/>
      <c r="AH478" s="18"/>
      <c r="AI478" s="156" t="str">
        <f t="shared" si="133"/>
        <v/>
      </c>
      <c r="AJ478" s="127"/>
      <c r="AK478" s="128" t="str">
        <f t="shared" si="134"/>
        <v/>
      </c>
      <c r="AL478" s="128"/>
    </row>
    <row r="479" spans="3:38" x14ac:dyDescent="0.2">
      <c r="C479" s="150">
        <v>471</v>
      </c>
      <c r="D479" s="151"/>
      <c r="E479" s="21"/>
      <c r="F479" s="24"/>
      <c r="G479" s="3"/>
      <c r="H479" s="3"/>
      <c r="I479" s="26"/>
      <c r="J479" s="26"/>
      <c r="K479" s="33"/>
      <c r="L479" s="34"/>
      <c r="M479" s="34" t="str">
        <f t="shared" si="125"/>
        <v/>
      </c>
      <c r="N479" s="34" t="str">
        <f t="shared" si="123"/>
        <v/>
      </c>
      <c r="O479" s="34"/>
      <c r="P479" s="34" t="str">
        <f t="shared" si="124"/>
        <v/>
      </c>
      <c r="Q479" s="34" t="str">
        <f t="shared" si="126"/>
        <v/>
      </c>
      <c r="R479" s="34" t="str">
        <f t="shared" si="127"/>
        <v/>
      </c>
      <c r="S479" s="19" t="str">
        <f t="shared" si="128"/>
        <v/>
      </c>
      <c r="T479" s="19"/>
      <c r="U479" s="19" t="str">
        <f t="shared" si="135"/>
        <v/>
      </c>
      <c r="V479" s="19" t="str">
        <f t="shared" si="129"/>
        <v/>
      </c>
      <c r="W479" s="19" t="str">
        <f t="shared" si="130"/>
        <v/>
      </c>
      <c r="X479" s="19" t="str">
        <f t="shared" si="131"/>
        <v/>
      </c>
      <c r="Y479" s="19" t="str">
        <f t="shared" si="136"/>
        <v/>
      </c>
      <c r="Z479" s="27" t="str">
        <f t="shared" si="132"/>
        <v/>
      </c>
      <c r="AA479" s="32"/>
      <c r="AB479" s="36"/>
      <c r="AC479" s="35" t="str">
        <f t="shared" si="122"/>
        <v/>
      </c>
      <c r="AD479" s="35" t="str">
        <f>IF(AA479="","",SUMIFS(商品管理表!$N$8:$N$10000,商品管理表!$C$8:$C$10000,仕入れ管理表!$D479,商品管理表!$Y$8:$Y$10000,"済"))</f>
        <v/>
      </c>
      <c r="AE479" s="35" t="str">
        <f t="shared" si="137"/>
        <v/>
      </c>
      <c r="AF479" s="18"/>
      <c r="AG479" s="18"/>
      <c r="AH479" s="18"/>
      <c r="AI479" s="156" t="str">
        <f t="shared" si="133"/>
        <v/>
      </c>
      <c r="AJ479" s="127"/>
      <c r="AK479" s="128" t="str">
        <f t="shared" si="134"/>
        <v/>
      </c>
      <c r="AL479" s="128"/>
    </row>
    <row r="480" spans="3:38" x14ac:dyDescent="0.2">
      <c r="C480" s="150">
        <v>472</v>
      </c>
      <c r="D480" s="151"/>
      <c r="E480" s="21"/>
      <c r="F480" s="24"/>
      <c r="G480" s="3"/>
      <c r="H480" s="3"/>
      <c r="I480" s="26"/>
      <c r="J480" s="26"/>
      <c r="K480" s="33"/>
      <c r="L480" s="34"/>
      <c r="M480" s="34" t="str">
        <f t="shared" si="125"/>
        <v/>
      </c>
      <c r="N480" s="34" t="str">
        <f t="shared" si="123"/>
        <v/>
      </c>
      <c r="O480" s="34"/>
      <c r="P480" s="34" t="str">
        <f t="shared" si="124"/>
        <v/>
      </c>
      <c r="Q480" s="34" t="str">
        <f t="shared" si="126"/>
        <v/>
      </c>
      <c r="R480" s="34" t="str">
        <f t="shared" si="127"/>
        <v/>
      </c>
      <c r="S480" s="19" t="str">
        <f t="shared" si="128"/>
        <v/>
      </c>
      <c r="T480" s="19"/>
      <c r="U480" s="19" t="str">
        <f t="shared" si="135"/>
        <v/>
      </c>
      <c r="V480" s="19" t="str">
        <f t="shared" si="129"/>
        <v/>
      </c>
      <c r="W480" s="19" t="str">
        <f t="shared" si="130"/>
        <v/>
      </c>
      <c r="X480" s="19" t="str">
        <f t="shared" si="131"/>
        <v/>
      </c>
      <c r="Y480" s="19" t="str">
        <f t="shared" si="136"/>
        <v/>
      </c>
      <c r="Z480" s="27" t="str">
        <f t="shared" si="132"/>
        <v/>
      </c>
      <c r="AA480" s="32"/>
      <c r="AB480" s="36"/>
      <c r="AC480" s="35" t="str">
        <f t="shared" si="122"/>
        <v/>
      </c>
      <c r="AD480" s="35" t="str">
        <f>IF(AA480="","",SUMIFS(商品管理表!$N$8:$N$10000,商品管理表!$C$8:$C$10000,仕入れ管理表!$D480,商品管理表!$Y$8:$Y$10000,"済"))</f>
        <v/>
      </c>
      <c r="AE480" s="35" t="str">
        <f t="shared" si="137"/>
        <v/>
      </c>
      <c r="AF480" s="18"/>
      <c r="AG480" s="18"/>
      <c r="AH480" s="18"/>
      <c r="AI480" s="156" t="str">
        <f t="shared" si="133"/>
        <v/>
      </c>
      <c r="AJ480" s="127"/>
      <c r="AK480" s="128" t="str">
        <f t="shared" si="134"/>
        <v/>
      </c>
      <c r="AL480" s="128"/>
    </row>
    <row r="481" spans="3:38" x14ac:dyDescent="0.2">
      <c r="C481" s="150">
        <v>473</v>
      </c>
      <c r="D481" s="151"/>
      <c r="E481" s="21"/>
      <c r="F481" s="24"/>
      <c r="G481" s="3"/>
      <c r="H481" s="3"/>
      <c r="I481" s="26"/>
      <c r="J481" s="26"/>
      <c r="K481" s="33"/>
      <c r="L481" s="34"/>
      <c r="M481" s="34" t="str">
        <f t="shared" si="125"/>
        <v/>
      </c>
      <c r="N481" s="34" t="str">
        <f t="shared" si="123"/>
        <v/>
      </c>
      <c r="O481" s="34"/>
      <c r="P481" s="34" t="str">
        <f t="shared" si="124"/>
        <v/>
      </c>
      <c r="Q481" s="34" t="str">
        <f t="shared" si="126"/>
        <v/>
      </c>
      <c r="R481" s="34" t="str">
        <f t="shared" si="127"/>
        <v/>
      </c>
      <c r="S481" s="19" t="str">
        <f t="shared" si="128"/>
        <v/>
      </c>
      <c r="T481" s="19"/>
      <c r="U481" s="19" t="str">
        <f t="shared" si="135"/>
        <v/>
      </c>
      <c r="V481" s="19" t="str">
        <f t="shared" si="129"/>
        <v/>
      </c>
      <c r="W481" s="19" t="str">
        <f t="shared" si="130"/>
        <v/>
      </c>
      <c r="X481" s="19" t="str">
        <f t="shared" si="131"/>
        <v/>
      </c>
      <c r="Y481" s="19" t="str">
        <f t="shared" si="136"/>
        <v/>
      </c>
      <c r="Z481" s="27" t="str">
        <f t="shared" si="132"/>
        <v/>
      </c>
      <c r="AA481" s="32"/>
      <c r="AB481" s="36"/>
      <c r="AC481" s="35" t="str">
        <f t="shared" si="122"/>
        <v/>
      </c>
      <c r="AD481" s="35" t="str">
        <f>IF(AA481="","",SUMIFS(商品管理表!$N$8:$N$10000,商品管理表!$C$8:$C$10000,仕入れ管理表!$D481,商品管理表!$Y$8:$Y$10000,"済"))</f>
        <v/>
      </c>
      <c r="AE481" s="35" t="str">
        <f t="shared" si="137"/>
        <v/>
      </c>
      <c r="AF481" s="18"/>
      <c r="AG481" s="18"/>
      <c r="AH481" s="18"/>
      <c r="AI481" s="156" t="str">
        <f t="shared" si="133"/>
        <v/>
      </c>
      <c r="AJ481" s="127"/>
      <c r="AK481" s="128" t="str">
        <f t="shared" si="134"/>
        <v/>
      </c>
      <c r="AL481" s="128"/>
    </row>
    <row r="482" spans="3:38" x14ac:dyDescent="0.2">
      <c r="C482" s="150">
        <v>474</v>
      </c>
      <c r="D482" s="151"/>
      <c r="E482" s="21"/>
      <c r="F482" s="24"/>
      <c r="G482" s="3"/>
      <c r="H482" s="3"/>
      <c r="I482" s="26"/>
      <c r="J482" s="26"/>
      <c r="K482" s="33"/>
      <c r="L482" s="34"/>
      <c r="M482" s="34" t="str">
        <f t="shared" si="125"/>
        <v/>
      </c>
      <c r="N482" s="34" t="str">
        <f t="shared" si="123"/>
        <v/>
      </c>
      <c r="O482" s="34"/>
      <c r="P482" s="34" t="str">
        <f t="shared" si="124"/>
        <v/>
      </c>
      <c r="Q482" s="34" t="str">
        <f t="shared" si="126"/>
        <v/>
      </c>
      <c r="R482" s="34" t="str">
        <f t="shared" si="127"/>
        <v/>
      </c>
      <c r="S482" s="19" t="str">
        <f t="shared" si="128"/>
        <v/>
      </c>
      <c r="T482" s="19"/>
      <c r="U482" s="19" t="str">
        <f t="shared" si="135"/>
        <v/>
      </c>
      <c r="V482" s="19" t="str">
        <f t="shared" si="129"/>
        <v/>
      </c>
      <c r="W482" s="19" t="str">
        <f t="shared" si="130"/>
        <v/>
      </c>
      <c r="X482" s="19" t="str">
        <f t="shared" si="131"/>
        <v/>
      </c>
      <c r="Y482" s="19" t="str">
        <f t="shared" si="136"/>
        <v/>
      </c>
      <c r="Z482" s="27" t="str">
        <f t="shared" si="132"/>
        <v/>
      </c>
      <c r="AA482" s="32"/>
      <c r="AB482" s="36"/>
      <c r="AC482" s="35" t="str">
        <f t="shared" si="122"/>
        <v/>
      </c>
      <c r="AD482" s="35" t="str">
        <f>IF(AA482="","",SUMIFS(商品管理表!$N$8:$N$10000,商品管理表!$C$8:$C$10000,仕入れ管理表!$D482,商品管理表!$Y$8:$Y$10000,"済"))</f>
        <v/>
      </c>
      <c r="AE482" s="35" t="str">
        <f t="shared" si="137"/>
        <v/>
      </c>
      <c r="AF482" s="18"/>
      <c r="AG482" s="18"/>
      <c r="AH482" s="18"/>
      <c r="AI482" s="156" t="str">
        <f t="shared" si="133"/>
        <v/>
      </c>
      <c r="AJ482" s="127"/>
      <c r="AK482" s="128" t="str">
        <f t="shared" si="134"/>
        <v/>
      </c>
      <c r="AL482" s="128"/>
    </row>
    <row r="483" spans="3:38" x14ac:dyDescent="0.2">
      <c r="C483" s="150">
        <v>475</v>
      </c>
      <c r="D483" s="151"/>
      <c r="E483" s="21"/>
      <c r="F483" s="24"/>
      <c r="G483" s="3"/>
      <c r="H483" s="3"/>
      <c r="I483" s="26"/>
      <c r="J483" s="26"/>
      <c r="K483" s="33"/>
      <c r="L483" s="34"/>
      <c r="M483" s="34" t="str">
        <f t="shared" si="125"/>
        <v/>
      </c>
      <c r="N483" s="34" t="str">
        <f t="shared" si="123"/>
        <v/>
      </c>
      <c r="O483" s="34"/>
      <c r="P483" s="34" t="str">
        <f t="shared" si="124"/>
        <v/>
      </c>
      <c r="Q483" s="34" t="str">
        <f t="shared" si="126"/>
        <v/>
      </c>
      <c r="R483" s="34" t="str">
        <f t="shared" si="127"/>
        <v/>
      </c>
      <c r="S483" s="19" t="str">
        <f t="shared" si="128"/>
        <v/>
      </c>
      <c r="T483" s="19"/>
      <c r="U483" s="19" t="str">
        <f t="shared" si="135"/>
        <v/>
      </c>
      <c r="V483" s="19" t="str">
        <f t="shared" si="129"/>
        <v/>
      </c>
      <c r="W483" s="19" t="str">
        <f t="shared" si="130"/>
        <v/>
      </c>
      <c r="X483" s="19" t="str">
        <f t="shared" si="131"/>
        <v/>
      </c>
      <c r="Y483" s="19" t="str">
        <f t="shared" si="136"/>
        <v/>
      </c>
      <c r="Z483" s="27" t="str">
        <f t="shared" si="132"/>
        <v/>
      </c>
      <c r="AA483" s="32"/>
      <c r="AB483" s="36"/>
      <c r="AC483" s="35" t="str">
        <f t="shared" si="122"/>
        <v/>
      </c>
      <c r="AD483" s="35" t="str">
        <f>IF(AA483="","",SUMIFS(商品管理表!$N$8:$N$10000,商品管理表!$C$8:$C$10000,仕入れ管理表!$D483,商品管理表!$Y$8:$Y$10000,"済"))</f>
        <v/>
      </c>
      <c r="AE483" s="35" t="str">
        <f t="shared" si="137"/>
        <v/>
      </c>
      <c r="AF483" s="18"/>
      <c r="AG483" s="18"/>
      <c r="AH483" s="18"/>
      <c r="AI483" s="156" t="str">
        <f t="shared" si="133"/>
        <v/>
      </c>
      <c r="AJ483" s="127"/>
      <c r="AK483" s="128" t="str">
        <f t="shared" si="134"/>
        <v/>
      </c>
      <c r="AL483" s="128"/>
    </row>
    <row r="484" spans="3:38" x14ac:dyDescent="0.2">
      <c r="C484" s="150">
        <v>476</v>
      </c>
      <c r="D484" s="151"/>
      <c r="E484" s="21"/>
      <c r="F484" s="24"/>
      <c r="G484" s="3"/>
      <c r="H484" s="3"/>
      <c r="I484" s="26"/>
      <c r="J484" s="26"/>
      <c r="K484" s="33"/>
      <c r="L484" s="34"/>
      <c r="M484" s="34" t="str">
        <f t="shared" si="125"/>
        <v/>
      </c>
      <c r="N484" s="34" t="str">
        <f t="shared" si="123"/>
        <v/>
      </c>
      <c r="O484" s="34"/>
      <c r="P484" s="34" t="str">
        <f t="shared" si="124"/>
        <v/>
      </c>
      <c r="Q484" s="34" t="str">
        <f t="shared" si="126"/>
        <v/>
      </c>
      <c r="R484" s="34" t="str">
        <f t="shared" si="127"/>
        <v/>
      </c>
      <c r="S484" s="19" t="str">
        <f t="shared" si="128"/>
        <v/>
      </c>
      <c r="T484" s="19"/>
      <c r="U484" s="19" t="str">
        <f t="shared" si="135"/>
        <v/>
      </c>
      <c r="V484" s="19" t="str">
        <f t="shared" si="129"/>
        <v/>
      </c>
      <c r="W484" s="19" t="str">
        <f t="shared" si="130"/>
        <v/>
      </c>
      <c r="X484" s="19" t="str">
        <f t="shared" si="131"/>
        <v/>
      </c>
      <c r="Y484" s="19" t="str">
        <f t="shared" si="136"/>
        <v/>
      </c>
      <c r="Z484" s="27" t="str">
        <f t="shared" si="132"/>
        <v/>
      </c>
      <c r="AA484" s="32"/>
      <c r="AB484" s="36"/>
      <c r="AC484" s="35" t="str">
        <f t="shared" si="122"/>
        <v/>
      </c>
      <c r="AD484" s="35" t="str">
        <f>IF(AA484="","",SUMIFS(商品管理表!$N$8:$N$10000,商品管理表!$C$8:$C$10000,仕入れ管理表!$D484,商品管理表!$Y$8:$Y$10000,"済"))</f>
        <v/>
      </c>
      <c r="AE484" s="35" t="str">
        <f t="shared" si="137"/>
        <v/>
      </c>
      <c r="AF484" s="18"/>
      <c r="AG484" s="18"/>
      <c r="AH484" s="18"/>
      <c r="AI484" s="156" t="str">
        <f t="shared" si="133"/>
        <v/>
      </c>
      <c r="AJ484" s="127"/>
      <c r="AK484" s="128" t="str">
        <f t="shared" si="134"/>
        <v/>
      </c>
      <c r="AL484" s="128"/>
    </row>
    <row r="485" spans="3:38" x14ac:dyDescent="0.2">
      <c r="C485" s="150">
        <v>477</v>
      </c>
      <c r="D485" s="151"/>
      <c r="E485" s="21"/>
      <c r="F485" s="24"/>
      <c r="G485" s="3"/>
      <c r="H485" s="3"/>
      <c r="I485" s="26"/>
      <c r="J485" s="26"/>
      <c r="K485" s="33"/>
      <c r="L485" s="34"/>
      <c r="M485" s="34" t="str">
        <f t="shared" si="125"/>
        <v/>
      </c>
      <c r="N485" s="34" t="str">
        <f t="shared" si="123"/>
        <v/>
      </c>
      <c r="O485" s="34"/>
      <c r="P485" s="34" t="str">
        <f t="shared" si="124"/>
        <v/>
      </c>
      <c r="Q485" s="34" t="str">
        <f t="shared" si="126"/>
        <v/>
      </c>
      <c r="R485" s="34" t="str">
        <f t="shared" si="127"/>
        <v/>
      </c>
      <c r="S485" s="19" t="str">
        <f t="shared" si="128"/>
        <v/>
      </c>
      <c r="T485" s="19"/>
      <c r="U485" s="19" t="str">
        <f t="shared" si="135"/>
        <v/>
      </c>
      <c r="V485" s="19" t="str">
        <f t="shared" si="129"/>
        <v/>
      </c>
      <c r="W485" s="19" t="str">
        <f t="shared" si="130"/>
        <v/>
      </c>
      <c r="X485" s="19" t="str">
        <f t="shared" si="131"/>
        <v/>
      </c>
      <c r="Y485" s="19" t="str">
        <f t="shared" si="136"/>
        <v/>
      </c>
      <c r="Z485" s="27" t="str">
        <f t="shared" si="132"/>
        <v/>
      </c>
      <c r="AA485" s="32"/>
      <c r="AB485" s="36"/>
      <c r="AC485" s="35" t="str">
        <f t="shared" si="122"/>
        <v/>
      </c>
      <c r="AD485" s="35" t="str">
        <f>IF(AA485="","",SUMIFS(商品管理表!$N$8:$N$10000,商品管理表!$C$8:$C$10000,仕入れ管理表!$D485,商品管理表!$Y$8:$Y$10000,"済"))</f>
        <v/>
      </c>
      <c r="AE485" s="35" t="str">
        <f t="shared" si="137"/>
        <v/>
      </c>
      <c r="AF485" s="18"/>
      <c r="AG485" s="18"/>
      <c r="AH485" s="18"/>
      <c r="AI485" s="156" t="str">
        <f t="shared" si="133"/>
        <v/>
      </c>
      <c r="AJ485" s="127"/>
      <c r="AK485" s="128" t="str">
        <f t="shared" si="134"/>
        <v/>
      </c>
      <c r="AL485" s="128"/>
    </row>
    <row r="486" spans="3:38" x14ac:dyDescent="0.2">
      <c r="C486" s="150">
        <v>478</v>
      </c>
      <c r="D486" s="151"/>
      <c r="E486" s="21"/>
      <c r="F486" s="24"/>
      <c r="G486" s="3"/>
      <c r="H486" s="3"/>
      <c r="I486" s="26"/>
      <c r="J486" s="26"/>
      <c r="K486" s="33"/>
      <c r="L486" s="34"/>
      <c r="M486" s="34" t="str">
        <f t="shared" si="125"/>
        <v/>
      </c>
      <c r="N486" s="34" t="str">
        <f t="shared" si="123"/>
        <v/>
      </c>
      <c r="O486" s="34"/>
      <c r="P486" s="34" t="str">
        <f t="shared" si="124"/>
        <v/>
      </c>
      <c r="Q486" s="34" t="str">
        <f t="shared" si="126"/>
        <v/>
      </c>
      <c r="R486" s="34" t="str">
        <f t="shared" si="127"/>
        <v/>
      </c>
      <c r="S486" s="19" t="str">
        <f t="shared" si="128"/>
        <v/>
      </c>
      <c r="T486" s="19"/>
      <c r="U486" s="19" t="str">
        <f t="shared" si="135"/>
        <v/>
      </c>
      <c r="V486" s="19" t="str">
        <f t="shared" si="129"/>
        <v/>
      </c>
      <c r="W486" s="19" t="str">
        <f t="shared" si="130"/>
        <v/>
      </c>
      <c r="X486" s="19" t="str">
        <f t="shared" si="131"/>
        <v/>
      </c>
      <c r="Y486" s="19" t="str">
        <f t="shared" si="136"/>
        <v/>
      </c>
      <c r="Z486" s="27" t="str">
        <f t="shared" si="132"/>
        <v/>
      </c>
      <c r="AA486" s="32"/>
      <c r="AB486" s="36"/>
      <c r="AC486" s="35" t="str">
        <f t="shared" si="122"/>
        <v/>
      </c>
      <c r="AD486" s="35" t="str">
        <f>IF(AA486="","",SUMIFS(商品管理表!$N$8:$N$10000,商品管理表!$C$8:$C$10000,仕入れ管理表!$D486,商品管理表!$Y$8:$Y$10000,"済"))</f>
        <v/>
      </c>
      <c r="AE486" s="35" t="str">
        <f t="shared" si="137"/>
        <v/>
      </c>
      <c r="AF486" s="18"/>
      <c r="AG486" s="18"/>
      <c r="AH486" s="18"/>
      <c r="AI486" s="156" t="str">
        <f t="shared" si="133"/>
        <v/>
      </c>
      <c r="AJ486" s="127"/>
      <c r="AK486" s="128" t="str">
        <f t="shared" si="134"/>
        <v/>
      </c>
      <c r="AL486" s="128"/>
    </row>
    <row r="487" spans="3:38" x14ac:dyDescent="0.2">
      <c r="C487" s="150">
        <v>479</v>
      </c>
      <c r="D487" s="151"/>
      <c r="E487" s="21"/>
      <c r="F487" s="24"/>
      <c r="G487" s="3"/>
      <c r="H487" s="3"/>
      <c r="I487" s="26"/>
      <c r="J487" s="26"/>
      <c r="K487" s="33"/>
      <c r="L487" s="34"/>
      <c r="M487" s="34" t="str">
        <f t="shared" si="125"/>
        <v/>
      </c>
      <c r="N487" s="34" t="str">
        <f t="shared" si="123"/>
        <v/>
      </c>
      <c r="O487" s="34"/>
      <c r="P487" s="34" t="str">
        <f t="shared" si="124"/>
        <v/>
      </c>
      <c r="Q487" s="34" t="str">
        <f t="shared" si="126"/>
        <v/>
      </c>
      <c r="R487" s="34" t="str">
        <f t="shared" si="127"/>
        <v/>
      </c>
      <c r="S487" s="19" t="str">
        <f t="shared" si="128"/>
        <v/>
      </c>
      <c r="T487" s="19"/>
      <c r="U487" s="19" t="str">
        <f t="shared" si="135"/>
        <v/>
      </c>
      <c r="V487" s="19" t="str">
        <f t="shared" si="129"/>
        <v/>
      </c>
      <c r="W487" s="19" t="str">
        <f t="shared" si="130"/>
        <v/>
      </c>
      <c r="X487" s="19" t="str">
        <f t="shared" si="131"/>
        <v/>
      </c>
      <c r="Y487" s="19" t="str">
        <f t="shared" si="136"/>
        <v/>
      </c>
      <c r="Z487" s="27" t="str">
        <f t="shared" si="132"/>
        <v/>
      </c>
      <c r="AA487" s="32"/>
      <c r="AB487" s="36"/>
      <c r="AC487" s="35" t="str">
        <f t="shared" si="122"/>
        <v/>
      </c>
      <c r="AD487" s="35" t="str">
        <f>IF(AA487="","",SUMIFS(商品管理表!$N$8:$N$10000,商品管理表!$C$8:$C$10000,仕入れ管理表!$D487,商品管理表!$Y$8:$Y$10000,"済"))</f>
        <v/>
      </c>
      <c r="AE487" s="35" t="str">
        <f t="shared" si="137"/>
        <v/>
      </c>
      <c r="AF487" s="18"/>
      <c r="AG487" s="18"/>
      <c r="AH487" s="18"/>
      <c r="AI487" s="156" t="str">
        <f t="shared" si="133"/>
        <v/>
      </c>
      <c r="AJ487" s="127"/>
      <c r="AK487" s="128" t="str">
        <f t="shared" si="134"/>
        <v/>
      </c>
      <c r="AL487" s="128"/>
    </row>
    <row r="488" spans="3:38" x14ac:dyDescent="0.2">
      <c r="C488" s="150">
        <v>480</v>
      </c>
      <c r="D488" s="151"/>
      <c r="E488" s="21"/>
      <c r="F488" s="24"/>
      <c r="G488" s="3"/>
      <c r="H488" s="3"/>
      <c r="I488" s="26"/>
      <c r="J488" s="26"/>
      <c r="K488" s="33"/>
      <c r="L488" s="34"/>
      <c r="M488" s="34" t="str">
        <f t="shared" si="125"/>
        <v/>
      </c>
      <c r="N488" s="34" t="str">
        <f t="shared" si="123"/>
        <v/>
      </c>
      <c r="O488" s="34"/>
      <c r="P488" s="34" t="str">
        <f t="shared" si="124"/>
        <v/>
      </c>
      <c r="Q488" s="34" t="str">
        <f t="shared" si="126"/>
        <v/>
      </c>
      <c r="R488" s="34" t="str">
        <f t="shared" si="127"/>
        <v/>
      </c>
      <c r="S488" s="19" t="str">
        <f t="shared" si="128"/>
        <v/>
      </c>
      <c r="T488" s="19"/>
      <c r="U488" s="19" t="str">
        <f t="shared" si="135"/>
        <v/>
      </c>
      <c r="V488" s="19" t="str">
        <f t="shared" si="129"/>
        <v/>
      </c>
      <c r="W488" s="19" t="str">
        <f t="shared" si="130"/>
        <v/>
      </c>
      <c r="X488" s="19" t="str">
        <f t="shared" si="131"/>
        <v/>
      </c>
      <c r="Y488" s="19" t="str">
        <f t="shared" si="136"/>
        <v/>
      </c>
      <c r="Z488" s="27" t="str">
        <f t="shared" si="132"/>
        <v/>
      </c>
      <c r="AA488" s="32"/>
      <c r="AB488" s="36"/>
      <c r="AC488" s="35" t="str">
        <f t="shared" si="122"/>
        <v/>
      </c>
      <c r="AD488" s="35" t="str">
        <f>IF(AA488="","",SUMIFS(商品管理表!$N$8:$N$10000,商品管理表!$C$8:$C$10000,仕入れ管理表!$D488,商品管理表!$Y$8:$Y$10000,"済"))</f>
        <v/>
      </c>
      <c r="AE488" s="35" t="str">
        <f t="shared" si="137"/>
        <v/>
      </c>
      <c r="AF488" s="18"/>
      <c r="AG488" s="18"/>
      <c r="AH488" s="18"/>
      <c r="AI488" s="156" t="str">
        <f t="shared" si="133"/>
        <v/>
      </c>
      <c r="AJ488" s="127"/>
      <c r="AK488" s="128" t="str">
        <f t="shared" si="134"/>
        <v/>
      </c>
      <c r="AL488" s="128"/>
    </row>
    <row r="489" spans="3:38" x14ac:dyDescent="0.2">
      <c r="C489" s="150">
        <v>481</v>
      </c>
      <c r="D489" s="151"/>
      <c r="E489" s="21"/>
      <c r="F489" s="24"/>
      <c r="G489" s="3"/>
      <c r="H489" s="3"/>
      <c r="I489" s="26"/>
      <c r="J489" s="26"/>
      <c r="K489" s="33"/>
      <c r="L489" s="34"/>
      <c r="M489" s="34" t="str">
        <f t="shared" si="125"/>
        <v/>
      </c>
      <c r="N489" s="34" t="str">
        <f t="shared" si="123"/>
        <v/>
      </c>
      <c r="O489" s="34"/>
      <c r="P489" s="34" t="str">
        <f t="shared" si="124"/>
        <v/>
      </c>
      <c r="Q489" s="34" t="str">
        <f t="shared" si="126"/>
        <v/>
      </c>
      <c r="R489" s="34" t="str">
        <f t="shared" si="127"/>
        <v/>
      </c>
      <c r="S489" s="19" t="str">
        <f t="shared" si="128"/>
        <v/>
      </c>
      <c r="T489" s="19"/>
      <c r="U489" s="19" t="str">
        <f t="shared" si="135"/>
        <v/>
      </c>
      <c r="V489" s="19" t="str">
        <f t="shared" si="129"/>
        <v/>
      </c>
      <c r="W489" s="19" t="str">
        <f t="shared" si="130"/>
        <v/>
      </c>
      <c r="X489" s="19" t="str">
        <f t="shared" si="131"/>
        <v/>
      </c>
      <c r="Y489" s="19" t="str">
        <f t="shared" si="136"/>
        <v/>
      </c>
      <c r="Z489" s="27" t="str">
        <f t="shared" si="132"/>
        <v/>
      </c>
      <c r="AA489" s="32"/>
      <c r="AB489" s="36"/>
      <c r="AC489" s="35" t="str">
        <f t="shared" si="122"/>
        <v/>
      </c>
      <c r="AD489" s="35" t="str">
        <f>IF(AA489="","",SUMIFS(商品管理表!$N$8:$N$10000,商品管理表!$C$8:$C$10000,仕入れ管理表!$D489,商品管理表!$Y$8:$Y$10000,"済"))</f>
        <v/>
      </c>
      <c r="AE489" s="35" t="str">
        <f t="shared" si="137"/>
        <v/>
      </c>
      <c r="AF489" s="18"/>
      <c r="AG489" s="18"/>
      <c r="AH489" s="18"/>
      <c r="AI489" s="156" t="str">
        <f t="shared" si="133"/>
        <v/>
      </c>
      <c r="AJ489" s="127"/>
      <c r="AK489" s="128" t="str">
        <f t="shared" si="134"/>
        <v/>
      </c>
      <c r="AL489" s="128"/>
    </row>
    <row r="490" spans="3:38" x14ac:dyDescent="0.2">
      <c r="C490" s="150">
        <v>482</v>
      </c>
      <c r="D490" s="151"/>
      <c r="E490" s="21"/>
      <c r="F490" s="24"/>
      <c r="G490" s="3"/>
      <c r="H490" s="3"/>
      <c r="I490" s="26"/>
      <c r="J490" s="26"/>
      <c r="K490" s="33"/>
      <c r="L490" s="34"/>
      <c r="M490" s="34" t="str">
        <f t="shared" si="125"/>
        <v/>
      </c>
      <c r="N490" s="34" t="str">
        <f t="shared" si="123"/>
        <v/>
      </c>
      <c r="O490" s="34"/>
      <c r="P490" s="34" t="str">
        <f t="shared" si="124"/>
        <v/>
      </c>
      <c r="Q490" s="34" t="str">
        <f t="shared" si="126"/>
        <v/>
      </c>
      <c r="R490" s="34" t="str">
        <f t="shared" si="127"/>
        <v/>
      </c>
      <c r="S490" s="19" t="str">
        <f t="shared" si="128"/>
        <v/>
      </c>
      <c r="T490" s="19"/>
      <c r="U490" s="19" t="str">
        <f t="shared" si="135"/>
        <v/>
      </c>
      <c r="V490" s="19" t="str">
        <f t="shared" si="129"/>
        <v/>
      </c>
      <c r="W490" s="19" t="str">
        <f t="shared" si="130"/>
        <v/>
      </c>
      <c r="X490" s="19" t="str">
        <f t="shared" si="131"/>
        <v/>
      </c>
      <c r="Y490" s="19" t="str">
        <f t="shared" si="136"/>
        <v/>
      </c>
      <c r="Z490" s="27" t="str">
        <f t="shared" si="132"/>
        <v/>
      </c>
      <c r="AA490" s="32"/>
      <c r="AB490" s="36"/>
      <c r="AC490" s="35" t="str">
        <f t="shared" si="122"/>
        <v/>
      </c>
      <c r="AD490" s="35" t="str">
        <f>IF(AA490="","",SUMIFS(商品管理表!$N$8:$N$10000,商品管理表!$C$8:$C$10000,仕入れ管理表!$D490,商品管理表!$Y$8:$Y$10000,"済"))</f>
        <v/>
      </c>
      <c r="AE490" s="35" t="str">
        <f t="shared" si="137"/>
        <v/>
      </c>
      <c r="AF490" s="18"/>
      <c r="AG490" s="18"/>
      <c r="AH490" s="18"/>
      <c r="AI490" s="156" t="str">
        <f t="shared" si="133"/>
        <v/>
      </c>
      <c r="AJ490" s="127"/>
      <c r="AK490" s="128" t="str">
        <f t="shared" si="134"/>
        <v/>
      </c>
      <c r="AL490" s="128"/>
    </row>
    <row r="491" spans="3:38" x14ac:dyDescent="0.2">
      <c r="C491" s="150">
        <v>483</v>
      </c>
      <c r="D491" s="151"/>
      <c r="E491" s="21"/>
      <c r="F491" s="24"/>
      <c r="G491" s="3"/>
      <c r="H491" s="3"/>
      <c r="I491" s="26"/>
      <c r="J491" s="26"/>
      <c r="K491" s="33"/>
      <c r="L491" s="34"/>
      <c r="M491" s="34" t="str">
        <f t="shared" si="125"/>
        <v/>
      </c>
      <c r="N491" s="34" t="str">
        <f t="shared" si="123"/>
        <v/>
      </c>
      <c r="O491" s="34"/>
      <c r="P491" s="34" t="str">
        <f t="shared" si="124"/>
        <v/>
      </c>
      <c r="Q491" s="34" t="str">
        <f t="shared" si="126"/>
        <v/>
      </c>
      <c r="R491" s="34" t="str">
        <f t="shared" si="127"/>
        <v/>
      </c>
      <c r="S491" s="19" t="str">
        <f t="shared" si="128"/>
        <v/>
      </c>
      <c r="T491" s="19"/>
      <c r="U491" s="19" t="str">
        <f t="shared" si="135"/>
        <v/>
      </c>
      <c r="V491" s="19" t="str">
        <f t="shared" si="129"/>
        <v/>
      </c>
      <c r="W491" s="19" t="str">
        <f t="shared" si="130"/>
        <v/>
      </c>
      <c r="X491" s="19" t="str">
        <f t="shared" si="131"/>
        <v/>
      </c>
      <c r="Y491" s="19" t="str">
        <f t="shared" si="136"/>
        <v/>
      </c>
      <c r="Z491" s="27" t="str">
        <f t="shared" si="132"/>
        <v/>
      </c>
      <c r="AA491" s="32"/>
      <c r="AB491" s="36"/>
      <c r="AC491" s="35" t="str">
        <f t="shared" si="122"/>
        <v/>
      </c>
      <c r="AD491" s="35" t="str">
        <f>IF(AA491="","",SUMIFS(商品管理表!$N$8:$N$10000,商品管理表!$C$8:$C$10000,仕入れ管理表!$D491,商品管理表!$Y$8:$Y$10000,"済"))</f>
        <v/>
      </c>
      <c r="AE491" s="35" t="str">
        <f t="shared" si="137"/>
        <v/>
      </c>
      <c r="AF491" s="18"/>
      <c r="AG491" s="18"/>
      <c r="AH491" s="18"/>
      <c r="AI491" s="156" t="str">
        <f t="shared" si="133"/>
        <v/>
      </c>
      <c r="AJ491" s="127"/>
      <c r="AK491" s="128" t="str">
        <f t="shared" si="134"/>
        <v/>
      </c>
      <c r="AL491" s="128"/>
    </row>
    <row r="492" spans="3:38" x14ac:dyDescent="0.2">
      <c r="C492" s="150">
        <v>484</v>
      </c>
      <c r="D492" s="151"/>
      <c r="E492" s="21"/>
      <c r="F492" s="24"/>
      <c r="G492" s="3"/>
      <c r="H492" s="3"/>
      <c r="I492" s="26"/>
      <c r="J492" s="26"/>
      <c r="K492" s="33"/>
      <c r="L492" s="34"/>
      <c r="M492" s="34" t="str">
        <f t="shared" si="125"/>
        <v/>
      </c>
      <c r="N492" s="34" t="str">
        <f t="shared" si="123"/>
        <v/>
      </c>
      <c r="O492" s="34"/>
      <c r="P492" s="34" t="str">
        <f t="shared" si="124"/>
        <v/>
      </c>
      <c r="Q492" s="34" t="str">
        <f t="shared" si="126"/>
        <v/>
      </c>
      <c r="R492" s="34" t="str">
        <f t="shared" si="127"/>
        <v/>
      </c>
      <c r="S492" s="19" t="str">
        <f t="shared" si="128"/>
        <v/>
      </c>
      <c r="T492" s="19"/>
      <c r="U492" s="19" t="str">
        <f t="shared" si="135"/>
        <v/>
      </c>
      <c r="V492" s="19" t="str">
        <f t="shared" si="129"/>
        <v/>
      </c>
      <c r="W492" s="19" t="str">
        <f t="shared" si="130"/>
        <v/>
      </c>
      <c r="X492" s="19" t="str">
        <f t="shared" si="131"/>
        <v/>
      </c>
      <c r="Y492" s="19" t="str">
        <f t="shared" si="136"/>
        <v/>
      </c>
      <c r="Z492" s="27" t="str">
        <f t="shared" si="132"/>
        <v/>
      </c>
      <c r="AA492" s="32"/>
      <c r="AB492" s="36"/>
      <c r="AC492" s="35" t="str">
        <f t="shared" si="122"/>
        <v/>
      </c>
      <c r="AD492" s="35" t="str">
        <f>IF(AA492="","",SUMIFS(商品管理表!$N$8:$N$10000,商品管理表!$C$8:$C$10000,仕入れ管理表!$D492,商品管理表!$Y$8:$Y$10000,"済"))</f>
        <v/>
      </c>
      <c r="AE492" s="35" t="str">
        <f t="shared" si="137"/>
        <v/>
      </c>
      <c r="AF492" s="18"/>
      <c r="AG492" s="18"/>
      <c r="AH492" s="18"/>
      <c r="AI492" s="156" t="str">
        <f t="shared" si="133"/>
        <v/>
      </c>
      <c r="AJ492" s="127"/>
      <c r="AK492" s="128" t="str">
        <f t="shared" si="134"/>
        <v/>
      </c>
      <c r="AL492" s="128"/>
    </row>
    <row r="493" spans="3:38" x14ac:dyDescent="0.2">
      <c r="C493" s="150">
        <v>485</v>
      </c>
      <c r="D493" s="151"/>
      <c r="E493" s="21"/>
      <c r="F493" s="24"/>
      <c r="G493" s="3"/>
      <c r="H493" s="3"/>
      <c r="I493" s="26"/>
      <c r="J493" s="26"/>
      <c r="K493" s="33"/>
      <c r="L493" s="34"/>
      <c r="M493" s="34" t="str">
        <f t="shared" si="125"/>
        <v/>
      </c>
      <c r="N493" s="34" t="str">
        <f t="shared" si="123"/>
        <v/>
      </c>
      <c r="O493" s="34"/>
      <c r="P493" s="34" t="str">
        <f t="shared" si="124"/>
        <v/>
      </c>
      <c r="Q493" s="34" t="str">
        <f t="shared" si="126"/>
        <v/>
      </c>
      <c r="R493" s="34" t="str">
        <f t="shared" si="127"/>
        <v/>
      </c>
      <c r="S493" s="19" t="str">
        <f t="shared" si="128"/>
        <v/>
      </c>
      <c r="T493" s="19"/>
      <c r="U493" s="19" t="str">
        <f t="shared" si="135"/>
        <v/>
      </c>
      <c r="V493" s="19" t="str">
        <f t="shared" si="129"/>
        <v/>
      </c>
      <c r="W493" s="19" t="str">
        <f t="shared" si="130"/>
        <v/>
      </c>
      <c r="X493" s="19" t="str">
        <f t="shared" si="131"/>
        <v/>
      </c>
      <c r="Y493" s="19" t="str">
        <f t="shared" si="136"/>
        <v/>
      </c>
      <c r="Z493" s="27" t="str">
        <f t="shared" si="132"/>
        <v/>
      </c>
      <c r="AA493" s="32"/>
      <c r="AB493" s="36"/>
      <c r="AC493" s="35" t="str">
        <f t="shared" si="122"/>
        <v/>
      </c>
      <c r="AD493" s="35" t="str">
        <f>IF(AA493="","",SUMIFS(商品管理表!$N$8:$N$10000,商品管理表!$C$8:$C$10000,仕入れ管理表!$D493,商品管理表!$Y$8:$Y$10000,"済"))</f>
        <v/>
      </c>
      <c r="AE493" s="35" t="str">
        <f t="shared" si="137"/>
        <v/>
      </c>
      <c r="AF493" s="18"/>
      <c r="AG493" s="18"/>
      <c r="AH493" s="18"/>
      <c r="AI493" s="156" t="str">
        <f t="shared" si="133"/>
        <v/>
      </c>
      <c r="AJ493" s="127"/>
      <c r="AK493" s="128" t="str">
        <f t="shared" si="134"/>
        <v/>
      </c>
      <c r="AL493" s="128"/>
    </row>
    <row r="494" spans="3:38" x14ac:dyDescent="0.2">
      <c r="C494" s="150">
        <v>486</v>
      </c>
      <c r="D494" s="151"/>
      <c r="E494" s="21"/>
      <c r="F494" s="24"/>
      <c r="G494" s="3"/>
      <c r="H494" s="3"/>
      <c r="I494" s="26"/>
      <c r="J494" s="26"/>
      <c r="K494" s="33"/>
      <c r="L494" s="34"/>
      <c r="M494" s="34" t="str">
        <f t="shared" si="125"/>
        <v/>
      </c>
      <c r="N494" s="34" t="str">
        <f t="shared" si="123"/>
        <v/>
      </c>
      <c r="O494" s="34"/>
      <c r="P494" s="34" t="str">
        <f t="shared" si="124"/>
        <v/>
      </c>
      <c r="Q494" s="34" t="str">
        <f t="shared" si="126"/>
        <v/>
      </c>
      <c r="R494" s="34" t="str">
        <f t="shared" si="127"/>
        <v/>
      </c>
      <c r="S494" s="19" t="str">
        <f t="shared" si="128"/>
        <v/>
      </c>
      <c r="T494" s="19"/>
      <c r="U494" s="19" t="str">
        <f t="shared" si="135"/>
        <v/>
      </c>
      <c r="V494" s="19" t="str">
        <f t="shared" si="129"/>
        <v/>
      </c>
      <c r="W494" s="19" t="str">
        <f t="shared" si="130"/>
        <v/>
      </c>
      <c r="X494" s="19" t="str">
        <f t="shared" si="131"/>
        <v/>
      </c>
      <c r="Y494" s="19" t="str">
        <f t="shared" si="136"/>
        <v/>
      </c>
      <c r="Z494" s="27" t="str">
        <f t="shared" si="132"/>
        <v/>
      </c>
      <c r="AA494" s="32"/>
      <c r="AB494" s="36"/>
      <c r="AC494" s="35" t="str">
        <f t="shared" si="122"/>
        <v/>
      </c>
      <c r="AD494" s="35" t="str">
        <f>IF(AA494="","",SUMIFS(商品管理表!$N$8:$N$10000,商品管理表!$C$8:$C$10000,仕入れ管理表!$D494,商品管理表!$Y$8:$Y$10000,"済"))</f>
        <v/>
      </c>
      <c r="AE494" s="35" t="str">
        <f t="shared" si="137"/>
        <v/>
      </c>
      <c r="AF494" s="18"/>
      <c r="AG494" s="18"/>
      <c r="AH494" s="18"/>
      <c r="AI494" s="156" t="str">
        <f t="shared" si="133"/>
        <v/>
      </c>
      <c r="AJ494" s="127"/>
      <c r="AK494" s="128" t="str">
        <f t="shared" si="134"/>
        <v/>
      </c>
      <c r="AL494" s="128"/>
    </row>
    <row r="495" spans="3:38" x14ac:dyDescent="0.2">
      <c r="C495" s="150">
        <v>487</v>
      </c>
      <c r="D495" s="151"/>
      <c r="E495" s="21"/>
      <c r="F495" s="24"/>
      <c r="G495" s="3"/>
      <c r="H495" s="3"/>
      <c r="I495" s="26"/>
      <c r="J495" s="26"/>
      <c r="K495" s="33"/>
      <c r="L495" s="34"/>
      <c r="M495" s="34" t="str">
        <f t="shared" si="125"/>
        <v/>
      </c>
      <c r="N495" s="34" t="str">
        <f t="shared" si="123"/>
        <v/>
      </c>
      <c r="O495" s="34"/>
      <c r="P495" s="34" t="str">
        <f t="shared" si="124"/>
        <v/>
      </c>
      <c r="Q495" s="34" t="str">
        <f t="shared" si="126"/>
        <v/>
      </c>
      <c r="R495" s="34" t="str">
        <f t="shared" si="127"/>
        <v/>
      </c>
      <c r="S495" s="19" t="str">
        <f t="shared" si="128"/>
        <v/>
      </c>
      <c r="T495" s="19"/>
      <c r="U495" s="19" t="str">
        <f t="shared" si="135"/>
        <v/>
      </c>
      <c r="V495" s="19" t="str">
        <f t="shared" si="129"/>
        <v/>
      </c>
      <c r="W495" s="19" t="str">
        <f t="shared" si="130"/>
        <v/>
      </c>
      <c r="X495" s="19" t="str">
        <f t="shared" si="131"/>
        <v/>
      </c>
      <c r="Y495" s="19" t="str">
        <f t="shared" si="136"/>
        <v/>
      </c>
      <c r="Z495" s="27" t="str">
        <f t="shared" si="132"/>
        <v/>
      </c>
      <c r="AA495" s="32"/>
      <c r="AB495" s="36"/>
      <c r="AC495" s="35" t="str">
        <f t="shared" si="122"/>
        <v/>
      </c>
      <c r="AD495" s="35" t="str">
        <f>IF(AA495="","",SUMIFS(商品管理表!$N$8:$N$10000,商品管理表!$C$8:$C$10000,仕入れ管理表!$D495,商品管理表!$Y$8:$Y$10000,"済"))</f>
        <v/>
      </c>
      <c r="AE495" s="35" t="str">
        <f t="shared" si="137"/>
        <v/>
      </c>
      <c r="AF495" s="18"/>
      <c r="AG495" s="18"/>
      <c r="AH495" s="18"/>
      <c r="AI495" s="156" t="str">
        <f t="shared" si="133"/>
        <v/>
      </c>
      <c r="AJ495" s="127"/>
      <c r="AK495" s="128" t="str">
        <f t="shared" si="134"/>
        <v/>
      </c>
      <c r="AL495" s="128"/>
    </row>
    <row r="496" spans="3:38" x14ac:dyDescent="0.2">
      <c r="C496" s="150">
        <v>488</v>
      </c>
      <c r="D496" s="151"/>
      <c r="E496" s="21"/>
      <c r="F496" s="24"/>
      <c r="G496" s="3"/>
      <c r="H496" s="3"/>
      <c r="I496" s="26"/>
      <c r="J496" s="26"/>
      <c r="K496" s="33"/>
      <c r="L496" s="34"/>
      <c r="M496" s="34" t="str">
        <f t="shared" si="125"/>
        <v/>
      </c>
      <c r="N496" s="34" t="str">
        <f t="shared" si="123"/>
        <v/>
      </c>
      <c r="O496" s="34"/>
      <c r="P496" s="34" t="str">
        <f t="shared" si="124"/>
        <v/>
      </c>
      <c r="Q496" s="34" t="str">
        <f t="shared" si="126"/>
        <v/>
      </c>
      <c r="R496" s="34" t="str">
        <f t="shared" si="127"/>
        <v/>
      </c>
      <c r="S496" s="19" t="str">
        <f t="shared" si="128"/>
        <v/>
      </c>
      <c r="T496" s="19"/>
      <c r="U496" s="19" t="str">
        <f t="shared" si="135"/>
        <v/>
      </c>
      <c r="V496" s="19" t="str">
        <f t="shared" si="129"/>
        <v/>
      </c>
      <c r="W496" s="19" t="str">
        <f t="shared" si="130"/>
        <v/>
      </c>
      <c r="X496" s="19" t="str">
        <f t="shared" si="131"/>
        <v/>
      </c>
      <c r="Y496" s="19" t="str">
        <f t="shared" si="136"/>
        <v/>
      </c>
      <c r="Z496" s="27" t="str">
        <f t="shared" si="132"/>
        <v/>
      </c>
      <c r="AA496" s="32"/>
      <c r="AB496" s="36"/>
      <c r="AC496" s="35" t="str">
        <f t="shared" si="122"/>
        <v/>
      </c>
      <c r="AD496" s="35" t="str">
        <f>IF(AA496="","",SUMIFS(商品管理表!$N$8:$N$10000,商品管理表!$C$8:$C$10000,仕入れ管理表!$D496,商品管理表!$Y$8:$Y$10000,"済"))</f>
        <v/>
      </c>
      <c r="AE496" s="35" t="str">
        <f t="shared" si="137"/>
        <v/>
      </c>
      <c r="AF496" s="18"/>
      <c r="AG496" s="18"/>
      <c r="AH496" s="18"/>
      <c r="AI496" s="156" t="str">
        <f t="shared" si="133"/>
        <v/>
      </c>
      <c r="AJ496" s="127"/>
      <c r="AK496" s="128" t="str">
        <f t="shared" si="134"/>
        <v/>
      </c>
      <c r="AL496" s="128"/>
    </row>
    <row r="497" spans="3:38" x14ac:dyDescent="0.2">
      <c r="C497" s="150">
        <v>489</v>
      </c>
      <c r="D497" s="151"/>
      <c r="E497" s="21"/>
      <c r="F497" s="24"/>
      <c r="G497" s="3"/>
      <c r="H497" s="3"/>
      <c r="I497" s="26"/>
      <c r="J497" s="26"/>
      <c r="K497" s="33"/>
      <c r="L497" s="34"/>
      <c r="M497" s="34" t="str">
        <f t="shared" si="125"/>
        <v/>
      </c>
      <c r="N497" s="34" t="str">
        <f t="shared" si="123"/>
        <v/>
      </c>
      <c r="O497" s="34"/>
      <c r="P497" s="34" t="str">
        <f t="shared" si="124"/>
        <v/>
      </c>
      <c r="Q497" s="34" t="str">
        <f t="shared" si="126"/>
        <v/>
      </c>
      <c r="R497" s="34" t="str">
        <f t="shared" si="127"/>
        <v/>
      </c>
      <c r="S497" s="19" t="str">
        <f t="shared" si="128"/>
        <v/>
      </c>
      <c r="T497" s="19"/>
      <c r="U497" s="19" t="str">
        <f t="shared" si="135"/>
        <v/>
      </c>
      <c r="V497" s="19" t="str">
        <f t="shared" si="129"/>
        <v/>
      </c>
      <c r="W497" s="19" t="str">
        <f t="shared" si="130"/>
        <v/>
      </c>
      <c r="X497" s="19" t="str">
        <f t="shared" si="131"/>
        <v/>
      </c>
      <c r="Y497" s="19" t="str">
        <f t="shared" si="136"/>
        <v/>
      </c>
      <c r="Z497" s="27" t="str">
        <f t="shared" si="132"/>
        <v/>
      </c>
      <c r="AA497" s="32"/>
      <c r="AB497" s="36"/>
      <c r="AC497" s="35" t="str">
        <f t="shared" si="122"/>
        <v/>
      </c>
      <c r="AD497" s="35" t="str">
        <f>IF(AA497="","",SUMIFS(商品管理表!$N$8:$N$10000,商品管理表!$C$8:$C$10000,仕入れ管理表!$D497,商品管理表!$Y$8:$Y$10000,"済"))</f>
        <v/>
      </c>
      <c r="AE497" s="35" t="str">
        <f t="shared" si="137"/>
        <v/>
      </c>
      <c r="AF497" s="18"/>
      <c r="AG497" s="18"/>
      <c r="AH497" s="18"/>
      <c r="AI497" s="156" t="str">
        <f t="shared" si="133"/>
        <v/>
      </c>
      <c r="AJ497" s="127"/>
      <c r="AK497" s="128" t="str">
        <f t="shared" si="134"/>
        <v/>
      </c>
      <c r="AL497" s="128"/>
    </row>
    <row r="498" spans="3:38" x14ac:dyDescent="0.2">
      <c r="C498" s="150">
        <v>490</v>
      </c>
      <c r="D498" s="151"/>
      <c r="E498" s="21"/>
      <c r="F498" s="24"/>
      <c r="G498" s="3"/>
      <c r="H498" s="3"/>
      <c r="I498" s="26"/>
      <c r="J498" s="26"/>
      <c r="K498" s="33"/>
      <c r="L498" s="34"/>
      <c r="M498" s="34" t="str">
        <f t="shared" si="125"/>
        <v/>
      </c>
      <c r="N498" s="34" t="str">
        <f t="shared" si="123"/>
        <v/>
      </c>
      <c r="O498" s="34"/>
      <c r="P498" s="34" t="str">
        <f t="shared" si="124"/>
        <v/>
      </c>
      <c r="Q498" s="34" t="str">
        <f t="shared" si="126"/>
        <v/>
      </c>
      <c r="R498" s="34" t="str">
        <f t="shared" si="127"/>
        <v/>
      </c>
      <c r="S498" s="19" t="str">
        <f t="shared" si="128"/>
        <v/>
      </c>
      <c r="T498" s="19"/>
      <c r="U498" s="19" t="str">
        <f t="shared" si="135"/>
        <v/>
      </c>
      <c r="V498" s="19" t="str">
        <f t="shared" si="129"/>
        <v/>
      </c>
      <c r="W498" s="19" t="str">
        <f t="shared" si="130"/>
        <v/>
      </c>
      <c r="X498" s="19" t="str">
        <f t="shared" si="131"/>
        <v/>
      </c>
      <c r="Y498" s="19" t="str">
        <f t="shared" si="136"/>
        <v/>
      </c>
      <c r="Z498" s="27" t="str">
        <f t="shared" si="132"/>
        <v/>
      </c>
      <c r="AA498" s="32"/>
      <c r="AB498" s="36"/>
      <c r="AC498" s="35" t="str">
        <f t="shared" si="122"/>
        <v/>
      </c>
      <c r="AD498" s="35" t="str">
        <f>IF(AA498="","",SUMIFS(商品管理表!$N$8:$N$10000,商品管理表!$C$8:$C$10000,仕入れ管理表!$D498,商品管理表!$Y$8:$Y$10000,"済"))</f>
        <v/>
      </c>
      <c r="AE498" s="35" t="str">
        <f t="shared" si="137"/>
        <v/>
      </c>
      <c r="AF498" s="18"/>
      <c r="AG498" s="18"/>
      <c r="AH498" s="18"/>
      <c r="AI498" s="156" t="str">
        <f t="shared" si="133"/>
        <v/>
      </c>
      <c r="AJ498" s="127"/>
      <c r="AK498" s="128" t="str">
        <f t="shared" si="134"/>
        <v/>
      </c>
      <c r="AL498" s="128"/>
    </row>
    <row r="499" spans="3:38" x14ac:dyDescent="0.2">
      <c r="C499" s="150">
        <v>491</v>
      </c>
      <c r="D499" s="151"/>
      <c r="E499" s="21"/>
      <c r="F499" s="24"/>
      <c r="G499" s="3"/>
      <c r="H499" s="3"/>
      <c r="I499" s="26"/>
      <c r="J499" s="26"/>
      <c r="K499" s="33"/>
      <c r="L499" s="34"/>
      <c r="M499" s="34" t="str">
        <f t="shared" si="125"/>
        <v/>
      </c>
      <c r="N499" s="34" t="str">
        <f t="shared" si="123"/>
        <v/>
      </c>
      <c r="O499" s="34"/>
      <c r="P499" s="34" t="str">
        <f t="shared" si="124"/>
        <v/>
      </c>
      <c r="Q499" s="34" t="str">
        <f t="shared" si="126"/>
        <v/>
      </c>
      <c r="R499" s="34" t="str">
        <f t="shared" si="127"/>
        <v/>
      </c>
      <c r="S499" s="19" t="str">
        <f t="shared" si="128"/>
        <v/>
      </c>
      <c r="T499" s="19"/>
      <c r="U499" s="19" t="str">
        <f t="shared" si="135"/>
        <v/>
      </c>
      <c r="V499" s="19" t="str">
        <f t="shared" si="129"/>
        <v/>
      </c>
      <c r="W499" s="19" t="str">
        <f t="shared" si="130"/>
        <v/>
      </c>
      <c r="X499" s="19" t="str">
        <f t="shared" si="131"/>
        <v/>
      </c>
      <c r="Y499" s="19" t="str">
        <f t="shared" si="136"/>
        <v/>
      </c>
      <c r="Z499" s="27" t="str">
        <f t="shared" si="132"/>
        <v/>
      </c>
      <c r="AA499" s="32"/>
      <c r="AB499" s="36"/>
      <c r="AC499" s="35" t="str">
        <f t="shared" si="122"/>
        <v/>
      </c>
      <c r="AD499" s="35" t="str">
        <f>IF(AA499="","",SUMIFS(商品管理表!$N$8:$N$10000,商品管理表!$C$8:$C$10000,仕入れ管理表!$D499,商品管理表!$Y$8:$Y$10000,"済"))</f>
        <v/>
      </c>
      <c r="AE499" s="35" t="str">
        <f t="shared" si="137"/>
        <v/>
      </c>
      <c r="AF499" s="18"/>
      <c r="AG499" s="18"/>
      <c r="AH499" s="18"/>
      <c r="AI499" s="156" t="str">
        <f t="shared" si="133"/>
        <v/>
      </c>
      <c r="AJ499" s="127"/>
      <c r="AK499" s="128" t="str">
        <f t="shared" si="134"/>
        <v/>
      </c>
      <c r="AL499" s="128"/>
    </row>
    <row r="500" spans="3:38" x14ac:dyDescent="0.2">
      <c r="C500" s="150">
        <v>492</v>
      </c>
      <c r="D500" s="151"/>
      <c r="E500" s="21"/>
      <c r="F500" s="24"/>
      <c r="G500" s="3"/>
      <c r="H500" s="3"/>
      <c r="I500" s="26"/>
      <c r="J500" s="26"/>
      <c r="K500" s="33"/>
      <c r="L500" s="34"/>
      <c r="M500" s="34" t="str">
        <f t="shared" si="125"/>
        <v/>
      </c>
      <c r="N500" s="34" t="str">
        <f t="shared" si="123"/>
        <v/>
      </c>
      <c r="O500" s="34"/>
      <c r="P500" s="34" t="str">
        <f t="shared" si="124"/>
        <v/>
      </c>
      <c r="Q500" s="34" t="str">
        <f t="shared" si="126"/>
        <v/>
      </c>
      <c r="R500" s="34" t="str">
        <f t="shared" si="127"/>
        <v/>
      </c>
      <c r="S500" s="19" t="str">
        <f t="shared" si="128"/>
        <v/>
      </c>
      <c r="T500" s="19"/>
      <c r="U500" s="19" t="str">
        <f t="shared" si="135"/>
        <v/>
      </c>
      <c r="V500" s="19" t="str">
        <f t="shared" si="129"/>
        <v/>
      </c>
      <c r="W500" s="19" t="str">
        <f t="shared" si="130"/>
        <v/>
      </c>
      <c r="X500" s="19" t="str">
        <f t="shared" si="131"/>
        <v/>
      </c>
      <c r="Y500" s="19" t="str">
        <f t="shared" si="136"/>
        <v/>
      </c>
      <c r="Z500" s="27" t="str">
        <f t="shared" si="132"/>
        <v/>
      </c>
      <c r="AA500" s="32"/>
      <c r="AB500" s="36"/>
      <c r="AC500" s="35" t="str">
        <f t="shared" si="122"/>
        <v/>
      </c>
      <c r="AD500" s="35" t="str">
        <f>IF(AA500="","",SUMIFS(商品管理表!$N$8:$N$10000,商品管理表!$C$8:$C$10000,仕入れ管理表!$D500,商品管理表!$Y$8:$Y$10000,"済"))</f>
        <v/>
      </c>
      <c r="AE500" s="35" t="str">
        <f t="shared" si="137"/>
        <v/>
      </c>
      <c r="AF500" s="18"/>
      <c r="AG500" s="18"/>
      <c r="AH500" s="18"/>
      <c r="AI500" s="156" t="str">
        <f t="shared" si="133"/>
        <v/>
      </c>
      <c r="AJ500" s="127"/>
      <c r="AK500" s="128" t="str">
        <f t="shared" si="134"/>
        <v/>
      </c>
      <c r="AL500" s="128"/>
    </row>
    <row r="501" spans="3:38" x14ac:dyDescent="0.2">
      <c r="C501" s="150">
        <v>493</v>
      </c>
      <c r="D501" s="151"/>
      <c r="E501" s="21"/>
      <c r="F501" s="24"/>
      <c r="G501" s="3"/>
      <c r="H501" s="3"/>
      <c r="I501" s="26"/>
      <c r="J501" s="26"/>
      <c r="K501" s="33"/>
      <c r="L501" s="34"/>
      <c r="M501" s="34" t="str">
        <f t="shared" si="125"/>
        <v/>
      </c>
      <c r="N501" s="34" t="str">
        <f t="shared" si="123"/>
        <v/>
      </c>
      <c r="O501" s="34"/>
      <c r="P501" s="34" t="str">
        <f t="shared" si="124"/>
        <v/>
      </c>
      <c r="Q501" s="34" t="str">
        <f t="shared" si="126"/>
        <v/>
      </c>
      <c r="R501" s="34" t="str">
        <f t="shared" si="127"/>
        <v/>
      </c>
      <c r="S501" s="19" t="str">
        <f t="shared" si="128"/>
        <v/>
      </c>
      <c r="T501" s="19"/>
      <c r="U501" s="19" t="str">
        <f t="shared" si="135"/>
        <v/>
      </c>
      <c r="V501" s="19" t="str">
        <f t="shared" si="129"/>
        <v/>
      </c>
      <c r="W501" s="19" t="str">
        <f t="shared" si="130"/>
        <v/>
      </c>
      <c r="X501" s="19" t="str">
        <f t="shared" si="131"/>
        <v/>
      </c>
      <c r="Y501" s="19" t="str">
        <f t="shared" si="136"/>
        <v/>
      </c>
      <c r="Z501" s="27" t="str">
        <f t="shared" si="132"/>
        <v/>
      </c>
      <c r="AA501" s="32"/>
      <c r="AB501" s="36"/>
      <c r="AC501" s="35" t="str">
        <f t="shared" si="122"/>
        <v/>
      </c>
      <c r="AD501" s="35" t="str">
        <f>IF(AA501="","",SUMIFS(商品管理表!$N$8:$N$10000,商品管理表!$C$8:$C$10000,仕入れ管理表!$D501,商品管理表!$Y$8:$Y$10000,"済"))</f>
        <v/>
      </c>
      <c r="AE501" s="35" t="str">
        <f t="shared" si="137"/>
        <v/>
      </c>
      <c r="AF501" s="18"/>
      <c r="AG501" s="18"/>
      <c r="AH501" s="18"/>
      <c r="AI501" s="156" t="str">
        <f t="shared" si="133"/>
        <v/>
      </c>
      <c r="AJ501" s="127"/>
      <c r="AK501" s="128" t="str">
        <f t="shared" si="134"/>
        <v/>
      </c>
      <c r="AL501" s="128"/>
    </row>
    <row r="502" spans="3:38" x14ac:dyDescent="0.2">
      <c r="C502" s="150">
        <v>494</v>
      </c>
      <c r="D502" s="151"/>
      <c r="E502" s="21"/>
      <c r="F502" s="24"/>
      <c r="G502" s="3"/>
      <c r="H502" s="3"/>
      <c r="I502" s="26"/>
      <c r="J502" s="26"/>
      <c r="K502" s="33"/>
      <c r="L502" s="34"/>
      <c r="M502" s="34" t="str">
        <f t="shared" si="125"/>
        <v/>
      </c>
      <c r="N502" s="34" t="str">
        <f t="shared" si="123"/>
        <v/>
      </c>
      <c r="O502" s="34"/>
      <c r="P502" s="34" t="str">
        <f t="shared" si="124"/>
        <v/>
      </c>
      <c r="Q502" s="34" t="str">
        <f t="shared" si="126"/>
        <v/>
      </c>
      <c r="R502" s="34" t="str">
        <f t="shared" si="127"/>
        <v/>
      </c>
      <c r="S502" s="19" t="str">
        <f t="shared" si="128"/>
        <v/>
      </c>
      <c r="T502" s="19"/>
      <c r="U502" s="19" t="str">
        <f t="shared" si="135"/>
        <v/>
      </c>
      <c r="V502" s="19" t="str">
        <f t="shared" si="129"/>
        <v/>
      </c>
      <c r="W502" s="19" t="str">
        <f t="shared" si="130"/>
        <v/>
      </c>
      <c r="X502" s="19" t="str">
        <f t="shared" si="131"/>
        <v/>
      </c>
      <c r="Y502" s="19" t="str">
        <f t="shared" si="136"/>
        <v/>
      </c>
      <c r="Z502" s="27" t="str">
        <f t="shared" si="132"/>
        <v/>
      </c>
      <c r="AA502" s="32"/>
      <c r="AB502" s="36"/>
      <c r="AC502" s="35" t="str">
        <f t="shared" si="122"/>
        <v/>
      </c>
      <c r="AD502" s="35" t="str">
        <f>IF(AA502="","",SUMIFS(商品管理表!$N$8:$N$10000,商品管理表!$C$8:$C$10000,仕入れ管理表!$D502,商品管理表!$Y$8:$Y$10000,"済"))</f>
        <v/>
      </c>
      <c r="AE502" s="35" t="str">
        <f t="shared" si="137"/>
        <v/>
      </c>
      <c r="AF502" s="18"/>
      <c r="AG502" s="18"/>
      <c r="AH502" s="18"/>
      <c r="AI502" s="156" t="str">
        <f t="shared" si="133"/>
        <v/>
      </c>
      <c r="AJ502" s="127"/>
      <c r="AK502" s="128" t="str">
        <f t="shared" si="134"/>
        <v/>
      </c>
      <c r="AL502" s="128"/>
    </row>
    <row r="503" spans="3:38" x14ac:dyDescent="0.2">
      <c r="C503" s="150">
        <v>495</v>
      </c>
      <c r="D503" s="151"/>
      <c r="E503" s="21"/>
      <c r="F503" s="24"/>
      <c r="G503" s="3"/>
      <c r="H503" s="3"/>
      <c r="I503" s="26"/>
      <c r="J503" s="26"/>
      <c r="K503" s="33"/>
      <c r="L503" s="34"/>
      <c r="M503" s="34" t="str">
        <f t="shared" si="125"/>
        <v/>
      </c>
      <c r="N503" s="34" t="str">
        <f t="shared" si="123"/>
        <v/>
      </c>
      <c r="O503" s="34"/>
      <c r="P503" s="34" t="str">
        <f t="shared" si="124"/>
        <v/>
      </c>
      <c r="Q503" s="34" t="str">
        <f t="shared" si="126"/>
        <v/>
      </c>
      <c r="R503" s="34" t="str">
        <f t="shared" si="127"/>
        <v/>
      </c>
      <c r="S503" s="19" t="str">
        <f t="shared" si="128"/>
        <v/>
      </c>
      <c r="T503" s="19"/>
      <c r="U503" s="19" t="str">
        <f t="shared" si="135"/>
        <v/>
      </c>
      <c r="V503" s="19" t="str">
        <f t="shared" si="129"/>
        <v/>
      </c>
      <c r="W503" s="19" t="str">
        <f t="shared" si="130"/>
        <v/>
      </c>
      <c r="X503" s="19" t="str">
        <f t="shared" si="131"/>
        <v/>
      </c>
      <c r="Y503" s="19" t="str">
        <f t="shared" si="136"/>
        <v/>
      </c>
      <c r="Z503" s="27" t="str">
        <f t="shared" si="132"/>
        <v/>
      </c>
      <c r="AA503" s="32"/>
      <c r="AB503" s="36"/>
      <c r="AC503" s="35" t="str">
        <f t="shared" si="122"/>
        <v/>
      </c>
      <c r="AD503" s="35" t="str">
        <f>IF(AA503="","",SUMIFS(商品管理表!$N$8:$N$10000,商品管理表!$C$8:$C$10000,仕入れ管理表!$D503,商品管理表!$Y$8:$Y$10000,"済"))</f>
        <v/>
      </c>
      <c r="AE503" s="35" t="str">
        <f t="shared" si="137"/>
        <v/>
      </c>
      <c r="AF503" s="18"/>
      <c r="AG503" s="18"/>
      <c r="AH503" s="18"/>
      <c r="AI503" s="156" t="str">
        <f t="shared" si="133"/>
        <v/>
      </c>
      <c r="AJ503" s="127"/>
      <c r="AK503" s="128" t="str">
        <f t="shared" si="134"/>
        <v/>
      </c>
      <c r="AL503" s="128"/>
    </row>
    <row r="504" spans="3:38" x14ac:dyDescent="0.2">
      <c r="C504" s="150">
        <v>496</v>
      </c>
      <c r="D504" s="151"/>
      <c r="E504" s="21"/>
      <c r="F504" s="24"/>
      <c r="G504" s="3"/>
      <c r="H504" s="3"/>
      <c r="I504" s="26"/>
      <c r="J504" s="26"/>
      <c r="K504" s="33"/>
      <c r="L504" s="34"/>
      <c r="M504" s="34" t="str">
        <f t="shared" si="125"/>
        <v/>
      </c>
      <c r="N504" s="34" t="str">
        <f t="shared" si="123"/>
        <v/>
      </c>
      <c r="O504" s="34"/>
      <c r="P504" s="34" t="str">
        <f t="shared" si="124"/>
        <v/>
      </c>
      <c r="Q504" s="34" t="str">
        <f t="shared" si="126"/>
        <v/>
      </c>
      <c r="R504" s="34" t="str">
        <f t="shared" si="127"/>
        <v/>
      </c>
      <c r="S504" s="19" t="str">
        <f t="shared" si="128"/>
        <v/>
      </c>
      <c r="T504" s="19"/>
      <c r="U504" s="19" t="str">
        <f t="shared" si="135"/>
        <v/>
      </c>
      <c r="V504" s="19" t="str">
        <f t="shared" si="129"/>
        <v/>
      </c>
      <c r="W504" s="19" t="str">
        <f t="shared" si="130"/>
        <v/>
      </c>
      <c r="X504" s="19" t="str">
        <f t="shared" si="131"/>
        <v/>
      </c>
      <c r="Y504" s="19" t="str">
        <f t="shared" si="136"/>
        <v/>
      </c>
      <c r="Z504" s="27" t="str">
        <f t="shared" si="132"/>
        <v/>
      </c>
      <c r="AA504" s="32"/>
      <c r="AB504" s="36"/>
      <c r="AC504" s="35" t="str">
        <f t="shared" si="122"/>
        <v/>
      </c>
      <c r="AD504" s="35" t="str">
        <f>IF(AA504="","",SUMIFS(商品管理表!$N$8:$N$10000,商品管理表!$C$8:$C$10000,仕入れ管理表!$D504,商品管理表!$Y$8:$Y$10000,"済"))</f>
        <v/>
      </c>
      <c r="AE504" s="35" t="str">
        <f t="shared" si="137"/>
        <v/>
      </c>
      <c r="AF504" s="18"/>
      <c r="AG504" s="18"/>
      <c r="AH504" s="18"/>
      <c r="AI504" s="156" t="str">
        <f t="shared" si="133"/>
        <v/>
      </c>
      <c r="AJ504" s="127"/>
      <c r="AK504" s="128" t="str">
        <f t="shared" si="134"/>
        <v/>
      </c>
      <c r="AL504" s="128"/>
    </row>
    <row r="505" spans="3:38" x14ac:dyDescent="0.2">
      <c r="C505" s="150">
        <v>497</v>
      </c>
      <c r="D505" s="151"/>
      <c r="E505" s="21"/>
      <c r="F505" s="24"/>
      <c r="G505" s="3"/>
      <c r="H505" s="3"/>
      <c r="I505" s="26"/>
      <c r="J505" s="26"/>
      <c r="K505" s="33"/>
      <c r="L505" s="34"/>
      <c r="M505" s="34" t="str">
        <f t="shared" si="125"/>
        <v/>
      </c>
      <c r="N505" s="34" t="str">
        <f t="shared" si="123"/>
        <v/>
      </c>
      <c r="O505" s="34"/>
      <c r="P505" s="34" t="str">
        <f t="shared" si="124"/>
        <v/>
      </c>
      <c r="Q505" s="34" t="str">
        <f t="shared" si="126"/>
        <v/>
      </c>
      <c r="R505" s="34" t="str">
        <f t="shared" si="127"/>
        <v/>
      </c>
      <c r="S505" s="19" t="str">
        <f t="shared" si="128"/>
        <v/>
      </c>
      <c r="T505" s="19"/>
      <c r="U505" s="19" t="str">
        <f t="shared" si="135"/>
        <v/>
      </c>
      <c r="V505" s="19" t="str">
        <f t="shared" si="129"/>
        <v/>
      </c>
      <c r="W505" s="19" t="str">
        <f t="shared" si="130"/>
        <v/>
      </c>
      <c r="X505" s="19" t="str">
        <f t="shared" si="131"/>
        <v/>
      </c>
      <c r="Y505" s="19" t="str">
        <f t="shared" si="136"/>
        <v/>
      </c>
      <c r="Z505" s="27" t="str">
        <f t="shared" si="132"/>
        <v/>
      </c>
      <c r="AA505" s="32"/>
      <c r="AB505" s="36"/>
      <c r="AC505" s="35" t="str">
        <f t="shared" si="122"/>
        <v/>
      </c>
      <c r="AD505" s="35" t="str">
        <f>IF(AA505="","",SUMIFS(商品管理表!$N$8:$N$10000,商品管理表!$C$8:$C$10000,仕入れ管理表!$D505,商品管理表!$Y$8:$Y$10000,"済"))</f>
        <v/>
      </c>
      <c r="AE505" s="35" t="str">
        <f t="shared" si="137"/>
        <v/>
      </c>
      <c r="AF505" s="18"/>
      <c r="AG505" s="18"/>
      <c r="AH505" s="18"/>
      <c r="AI505" s="156" t="str">
        <f t="shared" si="133"/>
        <v/>
      </c>
      <c r="AJ505" s="127"/>
      <c r="AK505" s="128" t="str">
        <f t="shared" si="134"/>
        <v/>
      </c>
      <c r="AL505" s="128"/>
    </row>
    <row r="506" spans="3:38" x14ac:dyDescent="0.2">
      <c r="C506" s="150">
        <v>498</v>
      </c>
      <c r="D506" s="151"/>
      <c r="E506" s="21"/>
      <c r="F506" s="24"/>
      <c r="G506" s="3"/>
      <c r="H506" s="3"/>
      <c r="I506" s="26"/>
      <c r="J506" s="26"/>
      <c r="K506" s="33"/>
      <c r="L506" s="34"/>
      <c r="M506" s="34" t="str">
        <f t="shared" si="125"/>
        <v/>
      </c>
      <c r="N506" s="34" t="str">
        <f t="shared" si="123"/>
        <v/>
      </c>
      <c r="O506" s="34"/>
      <c r="P506" s="34" t="str">
        <f t="shared" si="124"/>
        <v/>
      </c>
      <c r="Q506" s="34" t="str">
        <f t="shared" si="126"/>
        <v/>
      </c>
      <c r="R506" s="34" t="str">
        <f t="shared" si="127"/>
        <v/>
      </c>
      <c r="S506" s="19" t="str">
        <f t="shared" si="128"/>
        <v/>
      </c>
      <c r="T506" s="19"/>
      <c r="U506" s="19" t="str">
        <f t="shared" si="135"/>
        <v/>
      </c>
      <c r="V506" s="19" t="str">
        <f t="shared" si="129"/>
        <v/>
      </c>
      <c r="W506" s="19" t="str">
        <f t="shared" si="130"/>
        <v/>
      </c>
      <c r="X506" s="19" t="str">
        <f t="shared" si="131"/>
        <v/>
      </c>
      <c r="Y506" s="19" t="str">
        <f t="shared" si="136"/>
        <v/>
      </c>
      <c r="Z506" s="27" t="str">
        <f t="shared" si="132"/>
        <v/>
      </c>
      <c r="AA506" s="32"/>
      <c r="AB506" s="36"/>
      <c r="AC506" s="35" t="str">
        <f t="shared" si="122"/>
        <v/>
      </c>
      <c r="AD506" s="35" t="str">
        <f>IF(AA506="","",SUMIFS(商品管理表!$N$8:$N$10000,商品管理表!$C$8:$C$10000,仕入れ管理表!$D506,商品管理表!$Y$8:$Y$10000,"済"))</f>
        <v/>
      </c>
      <c r="AE506" s="35" t="str">
        <f t="shared" si="137"/>
        <v/>
      </c>
      <c r="AF506" s="18"/>
      <c r="AG506" s="18"/>
      <c r="AH506" s="18"/>
      <c r="AI506" s="156" t="str">
        <f t="shared" si="133"/>
        <v/>
      </c>
      <c r="AJ506" s="127"/>
      <c r="AK506" s="128" t="str">
        <f t="shared" si="134"/>
        <v/>
      </c>
      <c r="AL506" s="128"/>
    </row>
    <row r="507" spans="3:38" x14ac:dyDescent="0.2">
      <c r="C507" s="150">
        <v>499</v>
      </c>
      <c r="D507" s="151"/>
      <c r="E507" s="21"/>
      <c r="F507" s="24"/>
      <c r="G507" s="3"/>
      <c r="H507" s="3"/>
      <c r="I507" s="26"/>
      <c r="J507" s="26"/>
      <c r="K507" s="33"/>
      <c r="L507" s="34"/>
      <c r="M507" s="34" t="str">
        <f t="shared" si="125"/>
        <v/>
      </c>
      <c r="N507" s="34" t="str">
        <f t="shared" si="123"/>
        <v/>
      </c>
      <c r="O507" s="34"/>
      <c r="P507" s="34" t="str">
        <f t="shared" si="124"/>
        <v/>
      </c>
      <c r="Q507" s="34" t="str">
        <f t="shared" si="126"/>
        <v/>
      </c>
      <c r="R507" s="34" t="str">
        <f t="shared" si="127"/>
        <v/>
      </c>
      <c r="S507" s="19" t="str">
        <f t="shared" si="128"/>
        <v/>
      </c>
      <c r="T507" s="19"/>
      <c r="U507" s="19" t="str">
        <f t="shared" si="135"/>
        <v/>
      </c>
      <c r="V507" s="19" t="str">
        <f t="shared" si="129"/>
        <v/>
      </c>
      <c r="W507" s="19" t="str">
        <f t="shared" si="130"/>
        <v/>
      </c>
      <c r="X507" s="19" t="str">
        <f t="shared" si="131"/>
        <v/>
      </c>
      <c r="Y507" s="19" t="str">
        <f t="shared" si="136"/>
        <v/>
      </c>
      <c r="Z507" s="27" t="str">
        <f t="shared" si="132"/>
        <v/>
      </c>
      <c r="AA507" s="32"/>
      <c r="AB507" s="36"/>
      <c r="AC507" s="35" t="str">
        <f t="shared" si="122"/>
        <v/>
      </c>
      <c r="AD507" s="35" t="str">
        <f>IF(AA507="","",SUMIFS(商品管理表!$N$8:$N$10000,商品管理表!$C$8:$C$10000,仕入れ管理表!$D507,商品管理表!$Y$8:$Y$10000,"済"))</f>
        <v/>
      </c>
      <c r="AE507" s="35" t="str">
        <f t="shared" si="137"/>
        <v/>
      </c>
      <c r="AF507" s="18"/>
      <c r="AG507" s="18"/>
      <c r="AH507" s="18"/>
      <c r="AI507" s="156" t="str">
        <f t="shared" si="133"/>
        <v/>
      </c>
      <c r="AJ507" s="127"/>
      <c r="AK507" s="128" t="str">
        <f t="shared" si="134"/>
        <v/>
      </c>
      <c r="AL507" s="128"/>
    </row>
    <row r="508" spans="3:38" x14ac:dyDescent="0.2">
      <c r="C508" s="150">
        <v>500</v>
      </c>
      <c r="D508" s="151"/>
      <c r="E508" s="21"/>
      <c r="F508" s="24"/>
      <c r="G508" s="3"/>
      <c r="H508" s="3"/>
      <c r="I508" s="26"/>
      <c r="J508" s="26"/>
      <c r="K508" s="33"/>
      <c r="L508" s="34"/>
      <c r="M508" s="34" t="str">
        <f t="shared" si="125"/>
        <v/>
      </c>
      <c r="N508" s="34" t="str">
        <f t="shared" si="123"/>
        <v/>
      </c>
      <c r="O508" s="34"/>
      <c r="P508" s="34" t="str">
        <f t="shared" si="124"/>
        <v/>
      </c>
      <c r="Q508" s="34" t="str">
        <f t="shared" si="126"/>
        <v/>
      </c>
      <c r="R508" s="34" t="str">
        <f t="shared" si="127"/>
        <v/>
      </c>
      <c r="S508" s="19" t="str">
        <f t="shared" si="128"/>
        <v/>
      </c>
      <c r="T508" s="19"/>
      <c r="U508" s="19" t="str">
        <f t="shared" si="135"/>
        <v/>
      </c>
      <c r="V508" s="19" t="str">
        <f t="shared" si="129"/>
        <v/>
      </c>
      <c r="W508" s="19" t="str">
        <f t="shared" si="130"/>
        <v/>
      </c>
      <c r="X508" s="19" t="str">
        <f t="shared" si="131"/>
        <v/>
      </c>
      <c r="Y508" s="19" t="str">
        <f t="shared" si="136"/>
        <v/>
      </c>
      <c r="Z508" s="27" t="str">
        <f t="shared" si="132"/>
        <v/>
      </c>
      <c r="AA508" s="32"/>
      <c r="AB508" s="36"/>
      <c r="AC508" s="35" t="str">
        <f t="shared" si="122"/>
        <v/>
      </c>
      <c r="AD508" s="35" t="str">
        <f>IF(AA508="","",SUMIFS(商品管理表!$N$8:$N$10000,商品管理表!$C$8:$C$10000,仕入れ管理表!$D508,商品管理表!$Y$8:$Y$10000,"済"))</f>
        <v/>
      </c>
      <c r="AE508" s="35" t="str">
        <f t="shared" si="137"/>
        <v/>
      </c>
      <c r="AF508" s="18"/>
      <c r="AG508" s="18"/>
      <c r="AH508" s="18"/>
      <c r="AI508" s="156" t="str">
        <f t="shared" si="133"/>
        <v/>
      </c>
      <c r="AJ508" s="127"/>
      <c r="AK508" s="128" t="str">
        <f t="shared" si="134"/>
        <v/>
      </c>
      <c r="AL508" s="128"/>
    </row>
    <row r="509" spans="3:38" x14ac:dyDescent="0.2">
      <c r="C509" s="150">
        <v>501</v>
      </c>
      <c r="D509" s="151"/>
      <c r="E509" s="21"/>
      <c r="F509" s="24"/>
      <c r="G509" s="3"/>
      <c r="H509" s="3"/>
      <c r="I509" s="26"/>
      <c r="J509" s="26"/>
      <c r="K509" s="33"/>
      <c r="L509" s="34"/>
      <c r="M509" s="34" t="str">
        <f t="shared" si="125"/>
        <v/>
      </c>
      <c r="N509" s="34" t="str">
        <f t="shared" si="123"/>
        <v/>
      </c>
      <c r="O509" s="34"/>
      <c r="P509" s="34" t="str">
        <f t="shared" si="124"/>
        <v/>
      </c>
      <c r="Q509" s="34" t="str">
        <f t="shared" si="126"/>
        <v/>
      </c>
      <c r="R509" s="34" t="str">
        <f t="shared" si="127"/>
        <v/>
      </c>
      <c r="S509" s="19" t="str">
        <f t="shared" si="128"/>
        <v/>
      </c>
      <c r="T509" s="19"/>
      <c r="U509" s="19" t="str">
        <f t="shared" si="135"/>
        <v/>
      </c>
      <c r="V509" s="19" t="str">
        <f t="shared" si="129"/>
        <v/>
      </c>
      <c r="W509" s="19" t="str">
        <f t="shared" si="130"/>
        <v/>
      </c>
      <c r="X509" s="19" t="str">
        <f t="shared" si="131"/>
        <v/>
      </c>
      <c r="Y509" s="19" t="str">
        <f t="shared" si="136"/>
        <v/>
      </c>
      <c r="Z509" s="27" t="str">
        <f t="shared" si="132"/>
        <v/>
      </c>
      <c r="AA509" s="32"/>
      <c r="AB509" s="36"/>
      <c r="AC509" s="35" t="str">
        <f t="shared" si="122"/>
        <v/>
      </c>
      <c r="AD509" s="35" t="str">
        <f>IF(AA509="","",SUMIFS(商品管理表!$N$8:$N$10000,商品管理表!$C$8:$C$10000,仕入れ管理表!$D509,商品管理表!$Y$8:$Y$10000,"済"))</f>
        <v/>
      </c>
      <c r="AE509" s="35" t="str">
        <f t="shared" si="137"/>
        <v/>
      </c>
      <c r="AF509" s="18"/>
      <c r="AG509" s="18"/>
      <c r="AH509" s="18"/>
      <c r="AI509" s="156" t="str">
        <f t="shared" si="133"/>
        <v/>
      </c>
      <c r="AJ509" s="127"/>
      <c r="AK509" s="128" t="str">
        <f t="shared" si="134"/>
        <v/>
      </c>
      <c r="AL509" s="128"/>
    </row>
    <row r="510" spans="3:38" x14ac:dyDescent="0.2">
      <c r="C510" s="150">
        <v>502</v>
      </c>
      <c r="D510" s="151"/>
      <c r="E510" s="21"/>
      <c r="F510" s="24"/>
      <c r="G510" s="3"/>
      <c r="H510" s="3"/>
      <c r="I510" s="26"/>
      <c r="J510" s="26"/>
      <c r="K510" s="33"/>
      <c r="L510" s="34"/>
      <c r="M510" s="34" t="str">
        <f t="shared" si="125"/>
        <v/>
      </c>
      <c r="N510" s="34" t="str">
        <f t="shared" si="123"/>
        <v/>
      </c>
      <c r="O510" s="34"/>
      <c r="P510" s="34" t="str">
        <f t="shared" si="124"/>
        <v/>
      </c>
      <c r="Q510" s="34" t="str">
        <f t="shared" si="126"/>
        <v/>
      </c>
      <c r="R510" s="34" t="str">
        <f t="shared" si="127"/>
        <v/>
      </c>
      <c r="S510" s="19" t="str">
        <f t="shared" si="128"/>
        <v/>
      </c>
      <c r="T510" s="19"/>
      <c r="U510" s="19" t="str">
        <f t="shared" si="135"/>
        <v/>
      </c>
      <c r="V510" s="19" t="str">
        <f t="shared" si="129"/>
        <v/>
      </c>
      <c r="W510" s="19" t="str">
        <f t="shared" si="130"/>
        <v/>
      </c>
      <c r="X510" s="19" t="str">
        <f t="shared" si="131"/>
        <v/>
      </c>
      <c r="Y510" s="19" t="str">
        <f t="shared" si="136"/>
        <v/>
      </c>
      <c r="Z510" s="27" t="str">
        <f t="shared" si="132"/>
        <v/>
      </c>
      <c r="AA510" s="32"/>
      <c r="AB510" s="36"/>
      <c r="AC510" s="35" t="str">
        <f t="shared" si="122"/>
        <v/>
      </c>
      <c r="AD510" s="35" t="str">
        <f>IF(AA510="","",SUMIFS(商品管理表!$N$8:$N$10000,商品管理表!$C$8:$C$10000,仕入れ管理表!$D510,商品管理表!$Y$8:$Y$10000,"済"))</f>
        <v/>
      </c>
      <c r="AE510" s="35" t="str">
        <f t="shared" si="137"/>
        <v/>
      </c>
      <c r="AF510" s="18"/>
      <c r="AG510" s="18"/>
      <c r="AH510" s="18"/>
      <c r="AI510" s="156" t="str">
        <f t="shared" si="133"/>
        <v/>
      </c>
      <c r="AJ510" s="127"/>
      <c r="AK510" s="128" t="str">
        <f t="shared" si="134"/>
        <v/>
      </c>
      <c r="AL510" s="128"/>
    </row>
    <row r="511" spans="3:38" x14ac:dyDescent="0.2">
      <c r="C511" s="150">
        <v>503</v>
      </c>
      <c r="D511" s="151"/>
      <c r="E511" s="21"/>
      <c r="F511" s="24"/>
      <c r="G511" s="3"/>
      <c r="H511" s="3"/>
      <c r="I511" s="26"/>
      <c r="J511" s="26"/>
      <c r="K511" s="33"/>
      <c r="L511" s="34"/>
      <c r="M511" s="34" t="str">
        <f t="shared" si="125"/>
        <v/>
      </c>
      <c r="N511" s="34" t="str">
        <f t="shared" si="123"/>
        <v/>
      </c>
      <c r="O511" s="34"/>
      <c r="P511" s="34" t="str">
        <f t="shared" si="124"/>
        <v/>
      </c>
      <c r="Q511" s="34" t="str">
        <f t="shared" si="126"/>
        <v/>
      </c>
      <c r="R511" s="34" t="str">
        <f t="shared" si="127"/>
        <v/>
      </c>
      <c r="S511" s="19" t="str">
        <f t="shared" si="128"/>
        <v/>
      </c>
      <c r="T511" s="19"/>
      <c r="U511" s="19" t="str">
        <f t="shared" si="135"/>
        <v/>
      </c>
      <c r="V511" s="19" t="str">
        <f t="shared" si="129"/>
        <v/>
      </c>
      <c r="W511" s="19" t="str">
        <f t="shared" si="130"/>
        <v/>
      </c>
      <c r="X511" s="19" t="str">
        <f t="shared" si="131"/>
        <v/>
      </c>
      <c r="Y511" s="19" t="str">
        <f t="shared" si="136"/>
        <v/>
      </c>
      <c r="Z511" s="27" t="str">
        <f t="shared" si="132"/>
        <v/>
      </c>
      <c r="AA511" s="32"/>
      <c r="AB511" s="36"/>
      <c r="AC511" s="35" t="str">
        <f t="shared" si="122"/>
        <v/>
      </c>
      <c r="AD511" s="35" t="str">
        <f>IF(AA511="","",SUMIFS(商品管理表!$N$8:$N$10000,商品管理表!$C$8:$C$10000,仕入れ管理表!$D511,商品管理表!$Y$8:$Y$10000,"済"))</f>
        <v/>
      </c>
      <c r="AE511" s="35" t="str">
        <f t="shared" si="137"/>
        <v/>
      </c>
      <c r="AF511" s="18"/>
      <c r="AG511" s="18"/>
      <c r="AH511" s="18"/>
      <c r="AI511" s="156" t="str">
        <f t="shared" si="133"/>
        <v/>
      </c>
      <c r="AJ511" s="127"/>
      <c r="AK511" s="128" t="str">
        <f t="shared" si="134"/>
        <v/>
      </c>
      <c r="AL511" s="128"/>
    </row>
    <row r="512" spans="3:38" x14ac:dyDescent="0.2">
      <c r="C512" s="150">
        <v>504</v>
      </c>
      <c r="D512" s="151"/>
      <c r="E512" s="21"/>
      <c r="F512" s="24"/>
      <c r="G512" s="3"/>
      <c r="H512" s="3"/>
      <c r="I512" s="26"/>
      <c r="J512" s="26"/>
      <c r="K512" s="33"/>
      <c r="L512" s="34"/>
      <c r="M512" s="34" t="str">
        <f t="shared" si="125"/>
        <v/>
      </c>
      <c r="N512" s="34" t="str">
        <f t="shared" si="123"/>
        <v/>
      </c>
      <c r="O512" s="34"/>
      <c r="P512" s="34" t="str">
        <f t="shared" si="124"/>
        <v/>
      </c>
      <c r="Q512" s="34" t="str">
        <f t="shared" si="126"/>
        <v/>
      </c>
      <c r="R512" s="34" t="str">
        <f t="shared" si="127"/>
        <v/>
      </c>
      <c r="S512" s="19" t="str">
        <f t="shared" si="128"/>
        <v/>
      </c>
      <c r="T512" s="19"/>
      <c r="U512" s="19" t="str">
        <f t="shared" si="135"/>
        <v/>
      </c>
      <c r="V512" s="19" t="str">
        <f t="shared" si="129"/>
        <v/>
      </c>
      <c r="W512" s="19" t="str">
        <f t="shared" si="130"/>
        <v/>
      </c>
      <c r="X512" s="19" t="str">
        <f t="shared" si="131"/>
        <v/>
      </c>
      <c r="Y512" s="19" t="str">
        <f t="shared" si="136"/>
        <v/>
      </c>
      <c r="Z512" s="27" t="str">
        <f t="shared" si="132"/>
        <v/>
      </c>
      <c r="AA512" s="32"/>
      <c r="AB512" s="36"/>
      <c r="AC512" s="35" t="str">
        <f t="shared" si="122"/>
        <v/>
      </c>
      <c r="AD512" s="35" t="str">
        <f>IF(AA512="","",SUMIFS(商品管理表!$N$8:$N$10000,商品管理表!$C$8:$C$10000,仕入れ管理表!$D512,商品管理表!$Y$8:$Y$10000,"済"))</f>
        <v/>
      </c>
      <c r="AE512" s="35" t="str">
        <f t="shared" si="137"/>
        <v/>
      </c>
      <c r="AF512" s="18"/>
      <c r="AG512" s="18"/>
      <c r="AH512" s="18"/>
      <c r="AI512" s="156" t="str">
        <f t="shared" si="133"/>
        <v/>
      </c>
      <c r="AJ512" s="127"/>
      <c r="AK512" s="128" t="str">
        <f t="shared" si="134"/>
        <v/>
      </c>
      <c r="AL512" s="128"/>
    </row>
    <row r="513" spans="3:38" x14ac:dyDescent="0.2">
      <c r="C513" s="150">
        <v>505</v>
      </c>
      <c r="D513" s="151"/>
      <c r="E513" s="21"/>
      <c r="F513" s="24"/>
      <c r="G513" s="3"/>
      <c r="H513" s="3"/>
      <c r="I513" s="26"/>
      <c r="J513" s="26"/>
      <c r="K513" s="33"/>
      <c r="L513" s="34"/>
      <c r="M513" s="34" t="str">
        <f t="shared" si="125"/>
        <v/>
      </c>
      <c r="N513" s="34" t="str">
        <f t="shared" si="123"/>
        <v/>
      </c>
      <c r="O513" s="34"/>
      <c r="P513" s="34" t="str">
        <f t="shared" si="124"/>
        <v/>
      </c>
      <c r="Q513" s="34" t="str">
        <f t="shared" si="126"/>
        <v/>
      </c>
      <c r="R513" s="34" t="str">
        <f t="shared" si="127"/>
        <v/>
      </c>
      <c r="S513" s="19" t="str">
        <f t="shared" si="128"/>
        <v/>
      </c>
      <c r="T513" s="19"/>
      <c r="U513" s="19" t="str">
        <f t="shared" si="135"/>
        <v/>
      </c>
      <c r="V513" s="19" t="str">
        <f t="shared" si="129"/>
        <v/>
      </c>
      <c r="W513" s="19" t="str">
        <f t="shared" si="130"/>
        <v/>
      </c>
      <c r="X513" s="19" t="str">
        <f t="shared" si="131"/>
        <v/>
      </c>
      <c r="Y513" s="19" t="str">
        <f t="shared" si="136"/>
        <v/>
      </c>
      <c r="Z513" s="27" t="str">
        <f t="shared" si="132"/>
        <v/>
      </c>
      <c r="AA513" s="32"/>
      <c r="AB513" s="36"/>
      <c r="AC513" s="35" t="str">
        <f t="shared" si="122"/>
        <v/>
      </c>
      <c r="AD513" s="35" t="str">
        <f>IF(AA513="","",SUMIFS(商品管理表!$N$8:$N$10000,商品管理表!$C$8:$C$10000,仕入れ管理表!$D513,商品管理表!$Y$8:$Y$10000,"済"))</f>
        <v/>
      </c>
      <c r="AE513" s="35" t="str">
        <f t="shared" si="137"/>
        <v/>
      </c>
      <c r="AF513" s="18"/>
      <c r="AG513" s="18"/>
      <c r="AH513" s="18"/>
      <c r="AI513" s="156" t="str">
        <f t="shared" si="133"/>
        <v/>
      </c>
      <c r="AJ513" s="127"/>
      <c r="AK513" s="128" t="str">
        <f t="shared" si="134"/>
        <v/>
      </c>
      <c r="AL513" s="128"/>
    </row>
    <row r="514" spans="3:38" x14ac:dyDescent="0.2">
      <c r="C514" s="150">
        <v>506</v>
      </c>
      <c r="D514" s="151"/>
      <c r="E514" s="21"/>
      <c r="F514" s="24"/>
      <c r="G514" s="3"/>
      <c r="H514" s="3"/>
      <c r="I514" s="26"/>
      <c r="J514" s="26"/>
      <c r="K514" s="33"/>
      <c r="L514" s="34"/>
      <c r="M514" s="34" t="str">
        <f t="shared" si="125"/>
        <v/>
      </c>
      <c r="N514" s="34" t="str">
        <f t="shared" si="123"/>
        <v/>
      </c>
      <c r="O514" s="34"/>
      <c r="P514" s="34" t="str">
        <f t="shared" si="124"/>
        <v/>
      </c>
      <c r="Q514" s="34" t="str">
        <f t="shared" si="126"/>
        <v/>
      </c>
      <c r="R514" s="34" t="str">
        <f t="shared" si="127"/>
        <v/>
      </c>
      <c r="S514" s="19" t="str">
        <f t="shared" si="128"/>
        <v/>
      </c>
      <c r="T514" s="19"/>
      <c r="U514" s="19" t="str">
        <f t="shared" si="135"/>
        <v/>
      </c>
      <c r="V514" s="19" t="str">
        <f t="shared" si="129"/>
        <v/>
      </c>
      <c r="W514" s="19" t="str">
        <f t="shared" si="130"/>
        <v/>
      </c>
      <c r="X514" s="19" t="str">
        <f t="shared" si="131"/>
        <v/>
      </c>
      <c r="Y514" s="19" t="str">
        <f t="shared" si="136"/>
        <v/>
      </c>
      <c r="Z514" s="27" t="str">
        <f t="shared" si="132"/>
        <v/>
      </c>
      <c r="AA514" s="32"/>
      <c r="AB514" s="36"/>
      <c r="AC514" s="35" t="str">
        <f t="shared" si="122"/>
        <v/>
      </c>
      <c r="AD514" s="35" t="str">
        <f>IF(AA514="","",SUMIFS(商品管理表!$N$8:$N$10000,商品管理表!$C$8:$C$10000,仕入れ管理表!$D514,商品管理表!$Y$8:$Y$10000,"済"))</f>
        <v/>
      </c>
      <c r="AE514" s="35" t="str">
        <f t="shared" si="137"/>
        <v/>
      </c>
      <c r="AF514" s="18"/>
      <c r="AG514" s="18"/>
      <c r="AH514" s="18"/>
      <c r="AI514" s="156" t="str">
        <f t="shared" si="133"/>
        <v/>
      </c>
      <c r="AJ514" s="127"/>
      <c r="AK514" s="128" t="str">
        <f t="shared" si="134"/>
        <v/>
      </c>
      <c r="AL514" s="128"/>
    </row>
    <row r="515" spans="3:38" x14ac:dyDescent="0.2">
      <c r="C515" s="150">
        <v>507</v>
      </c>
      <c r="D515" s="151"/>
      <c r="E515" s="21"/>
      <c r="F515" s="24"/>
      <c r="G515" s="3"/>
      <c r="H515" s="3"/>
      <c r="I515" s="26"/>
      <c r="J515" s="26"/>
      <c r="K515" s="33"/>
      <c r="L515" s="34"/>
      <c r="M515" s="34" t="str">
        <f t="shared" si="125"/>
        <v/>
      </c>
      <c r="N515" s="34" t="str">
        <f t="shared" si="123"/>
        <v/>
      </c>
      <c r="O515" s="34"/>
      <c r="P515" s="34" t="str">
        <f t="shared" si="124"/>
        <v/>
      </c>
      <c r="Q515" s="34" t="str">
        <f t="shared" si="126"/>
        <v/>
      </c>
      <c r="R515" s="34" t="str">
        <f t="shared" si="127"/>
        <v/>
      </c>
      <c r="S515" s="19" t="str">
        <f t="shared" si="128"/>
        <v/>
      </c>
      <c r="T515" s="19"/>
      <c r="U515" s="19" t="str">
        <f t="shared" si="135"/>
        <v/>
      </c>
      <c r="V515" s="19" t="str">
        <f t="shared" si="129"/>
        <v/>
      </c>
      <c r="W515" s="19" t="str">
        <f t="shared" si="130"/>
        <v/>
      </c>
      <c r="X515" s="19" t="str">
        <f t="shared" si="131"/>
        <v/>
      </c>
      <c r="Y515" s="19" t="str">
        <f t="shared" si="136"/>
        <v/>
      </c>
      <c r="Z515" s="27" t="str">
        <f t="shared" si="132"/>
        <v/>
      </c>
      <c r="AA515" s="32"/>
      <c r="AB515" s="36"/>
      <c r="AC515" s="35" t="str">
        <f t="shared" si="122"/>
        <v/>
      </c>
      <c r="AD515" s="35" t="str">
        <f>IF(AA515="","",SUMIFS(商品管理表!$N$8:$N$10000,商品管理表!$C$8:$C$10000,仕入れ管理表!$D515,商品管理表!$Y$8:$Y$10000,"済"))</f>
        <v/>
      </c>
      <c r="AE515" s="35" t="str">
        <f t="shared" si="137"/>
        <v/>
      </c>
      <c r="AF515" s="18"/>
      <c r="AG515" s="18"/>
      <c r="AH515" s="18"/>
      <c r="AI515" s="156" t="str">
        <f t="shared" si="133"/>
        <v/>
      </c>
      <c r="AJ515" s="127"/>
      <c r="AK515" s="128" t="str">
        <f t="shared" si="134"/>
        <v/>
      </c>
      <c r="AL515" s="128"/>
    </row>
    <row r="516" spans="3:38" x14ac:dyDescent="0.2">
      <c r="C516" s="150">
        <v>508</v>
      </c>
      <c r="D516" s="151"/>
      <c r="E516" s="21"/>
      <c r="F516" s="24"/>
      <c r="G516" s="3"/>
      <c r="H516" s="3"/>
      <c r="I516" s="26"/>
      <c r="J516" s="26"/>
      <c r="K516" s="33"/>
      <c r="L516" s="34"/>
      <c r="M516" s="34" t="str">
        <f t="shared" si="125"/>
        <v/>
      </c>
      <c r="N516" s="34" t="str">
        <f t="shared" si="123"/>
        <v/>
      </c>
      <c r="O516" s="34"/>
      <c r="P516" s="34" t="str">
        <f t="shared" si="124"/>
        <v/>
      </c>
      <c r="Q516" s="34" t="str">
        <f t="shared" si="126"/>
        <v/>
      </c>
      <c r="R516" s="34" t="str">
        <f t="shared" si="127"/>
        <v/>
      </c>
      <c r="S516" s="19" t="str">
        <f t="shared" si="128"/>
        <v/>
      </c>
      <c r="T516" s="19"/>
      <c r="U516" s="19" t="str">
        <f t="shared" si="135"/>
        <v/>
      </c>
      <c r="V516" s="19" t="str">
        <f t="shared" si="129"/>
        <v/>
      </c>
      <c r="W516" s="19" t="str">
        <f t="shared" si="130"/>
        <v/>
      </c>
      <c r="X516" s="19" t="str">
        <f t="shared" si="131"/>
        <v/>
      </c>
      <c r="Y516" s="19" t="str">
        <f t="shared" si="136"/>
        <v/>
      </c>
      <c r="Z516" s="27" t="str">
        <f t="shared" si="132"/>
        <v/>
      </c>
      <c r="AA516" s="32"/>
      <c r="AB516" s="36"/>
      <c r="AC516" s="35" t="str">
        <f t="shared" si="122"/>
        <v/>
      </c>
      <c r="AD516" s="35" t="str">
        <f>IF(AA516="","",SUMIFS(商品管理表!$N$8:$N$10000,商品管理表!$C$8:$C$10000,仕入れ管理表!$D516,商品管理表!$Y$8:$Y$10000,"済"))</f>
        <v/>
      </c>
      <c r="AE516" s="35" t="str">
        <f t="shared" si="137"/>
        <v/>
      </c>
      <c r="AF516" s="18"/>
      <c r="AG516" s="18"/>
      <c r="AH516" s="18"/>
      <c r="AI516" s="156" t="str">
        <f t="shared" si="133"/>
        <v/>
      </c>
      <c r="AJ516" s="127"/>
      <c r="AK516" s="128" t="str">
        <f t="shared" si="134"/>
        <v/>
      </c>
      <c r="AL516" s="128"/>
    </row>
    <row r="517" spans="3:38" x14ac:dyDescent="0.2">
      <c r="C517" s="150">
        <v>509</v>
      </c>
      <c r="D517" s="151"/>
      <c r="E517" s="21"/>
      <c r="F517" s="24"/>
      <c r="G517" s="3"/>
      <c r="H517" s="3"/>
      <c r="I517" s="26"/>
      <c r="J517" s="26"/>
      <c r="K517" s="33"/>
      <c r="L517" s="34"/>
      <c r="M517" s="34" t="str">
        <f t="shared" si="125"/>
        <v/>
      </c>
      <c r="N517" s="34" t="str">
        <f t="shared" si="123"/>
        <v/>
      </c>
      <c r="O517" s="34"/>
      <c r="P517" s="34" t="str">
        <f t="shared" si="124"/>
        <v/>
      </c>
      <c r="Q517" s="34" t="str">
        <f t="shared" si="126"/>
        <v/>
      </c>
      <c r="R517" s="34" t="str">
        <f t="shared" si="127"/>
        <v/>
      </c>
      <c r="S517" s="19" t="str">
        <f t="shared" si="128"/>
        <v/>
      </c>
      <c r="T517" s="19"/>
      <c r="U517" s="19" t="str">
        <f t="shared" si="135"/>
        <v/>
      </c>
      <c r="V517" s="19" t="str">
        <f t="shared" si="129"/>
        <v/>
      </c>
      <c r="W517" s="19" t="str">
        <f t="shared" si="130"/>
        <v/>
      </c>
      <c r="X517" s="19" t="str">
        <f t="shared" si="131"/>
        <v/>
      </c>
      <c r="Y517" s="19" t="str">
        <f t="shared" si="136"/>
        <v/>
      </c>
      <c r="Z517" s="27" t="str">
        <f t="shared" si="132"/>
        <v/>
      </c>
      <c r="AA517" s="32"/>
      <c r="AB517" s="36"/>
      <c r="AC517" s="35" t="str">
        <f t="shared" si="122"/>
        <v/>
      </c>
      <c r="AD517" s="35" t="str">
        <f>IF(AA517="","",SUMIFS(商品管理表!$N$8:$N$10000,商品管理表!$C$8:$C$10000,仕入れ管理表!$D517,商品管理表!$Y$8:$Y$10000,"済"))</f>
        <v/>
      </c>
      <c r="AE517" s="35" t="str">
        <f t="shared" si="137"/>
        <v/>
      </c>
      <c r="AF517" s="18"/>
      <c r="AG517" s="18"/>
      <c r="AH517" s="18"/>
      <c r="AI517" s="156" t="str">
        <f t="shared" si="133"/>
        <v/>
      </c>
      <c r="AJ517" s="127"/>
      <c r="AK517" s="128" t="str">
        <f t="shared" si="134"/>
        <v/>
      </c>
      <c r="AL517" s="128"/>
    </row>
    <row r="518" spans="3:38" x14ac:dyDescent="0.2">
      <c r="C518" s="150">
        <v>510</v>
      </c>
      <c r="D518" s="151"/>
      <c r="E518" s="21"/>
      <c r="F518" s="24"/>
      <c r="G518" s="3"/>
      <c r="H518" s="3"/>
      <c r="I518" s="26"/>
      <c r="J518" s="26"/>
      <c r="K518" s="33"/>
      <c r="L518" s="34"/>
      <c r="M518" s="34" t="str">
        <f t="shared" si="125"/>
        <v/>
      </c>
      <c r="N518" s="34" t="str">
        <f t="shared" si="123"/>
        <v/>
      </c>
      <c r="O518" s="34"/>
      <c r="P518" s="34" t="str">
        <f t="shared" si="124"/>
        <v/>
      </c>
      <c r="Q518" s="34" t="str">
        <f t="shared" si="126"/>
        <v/>
      </c>
      <c r="R518" s="34" t="str">
        <f t="shared" si="127"/>
        <v/>
      </c>
      <c r="S518" s="19" t="str">
        <f t="shared" si="128"/>
        <v/>
      </c>
      <c r="T518" s="19"/>
      <c r="U518" s="19" t="str">
        <f t="shared" si="135"/>
        <v/>
      </c>
      <c r="V518" s="19" t="str">
        <f t="shared" si="129"/>
        <v/>
      </c>
      <c r="W518" s="19" t="str">
        <f t="shared" si="130"/>
        <v/>
      </c>
      <c r="X518" s="19" t="str">
        <f t="shared" si="131"/>
        <v/>
      </c>
      <c r="Y518" s="19" t="str">
        <f t="shared" si="136"/>
        <v/>
      </c>
      <c r="Z518" s="27" t="str">
        <f t="shared" si="132"/>
        <v/>
      </c>
      <c r="AA518" s="32"/>
      <c r="AB518" s="36"/>
      <c r="AC518" s="35" t="str">
        <f t="shared" si="122"/>
        <v/>
      </c>
      <c r="AD518" s="35" t="str">
        <f>IF(AA518="","",SUMIFS(商品管理表!$N$8:$N$10000,商品管理表!$C$8:$C$10000,仕入れ管理表!$D518,商品管理表!$Y$8:$Y$10000,"済"))</f>
        <v/>
      </c>
      <c r="AE518" s="35" t="str">
        <f t="shared" si="137"/>
        <v/>
      </c>
      <c r="AF518" s="18"/>
      <c r="AG518" s="18"/>
      <c r="AH518" s="18"/>
      <c r="AI518" s="156" t="str">
        <f t="shared" si="133"/>
        <v/>
      </c>
      <c r="AJ518" s="127"/>
      <c r="AK518" s="128" t="str">
        <f t="shared" si="134"/>
        <v/>
      </c>
      <c r="AL518" s="128"/>
    </row>
    <row r="519" spans="3:38" x14ac:dyDescent="0.2">
      <c r="C519" s="150">
        <v>511</v>
      </c>
      <c r="D519" s="151"/>
      <c r="E519" s="21"/>
      <c r="F519" s="24"/>
      <c r="G519" s="3"/>
      <c r="H519" s="3"/>
      <c r="I519" s="26"/>
      <c r="J519" s="26"/>
      <c r="K519" s="33"/>
      <c r="L519" s="34"/>
      <c r="M519" s="34" t="str">
        <f t="shared" si="125"/>
        <v/>
      </c>
      <c r="N519" s="34" t="str">
        <f t="shared" si="123"/>
        <v/>
      </c>
      <c r="O519" s="34"/>
      <c r="P519" s="34" t="str">
        <f t="shared" si="124"/>
        <v/>
      </c>
      <c r="Q519" s="34" t="str">
        <f t="shared" si="126"/>
        <v/>
      </c>
      <c r="R519" s="34" t="str">
        <f t="shared" si="127"/>
        <v/>
      </c>
      <c r="S519" s="19" t="str">
        <f t="shared" si="128"/>
        <v/>
      </c>
      <c r="T519" s="19"/>
      <c r="U519" s="19" t="str">
        <f t="shared" si="135"/>
        <v/>
      </c>
      <c r="V519" s="19" t="str">
        <f t="shared" si="129"/>
        <v/>
      </c>
      <c r="W519" s="19" t="str">
        <f t="shared" si="130"/>
        <v/>
      </c>
      <c r="X519" s="19" t="str">
        <f t="shared" si="131"/>
        <v/>
      </c>
      <c r="Y519" s="19" t="str">
        <f t="shared" si="136"/>
        <v/>
      </c>
      <c r="Z519" s="27" t="str">
        <f t="shared" si="132"/>
        <v/>
      </c>
      <c r="AA519" s="32"/>
      <c r="AB519" s="36"/>
      <c r="AC519" s="35" t="str">
        <f t="shared" si="122"/>
        <v/>
      </c>
      <c r="AD519" s="35" t="str">
        <f>IF(AA519="","",SUMIFS(商品管理表!$N$8:$N$10000,商品管理表!$C$8:$C$10000,仕入れ管理表!$D519,商品管理表!$Y$8:$Y$10000,"済"))</f>
        <v/>
      </c>
      <c r="AE519" s="35" t="str">
        <f t="shared" si="137"/>
        <v/>
      </c>
      <c r="AF519" s="18"/>
      <c r="AG519" s="18"/>
      <c r="AH519" s="18"/>
      <c r="AI519" s="156" t="str">
        <f t="shared" si="133"/>
        <v/>
      </c>
      <c r="AJ519" s="127"/>
      <c r="AK519" s="128" t="str">
        <f t="shared" si="134"/>
        <v/>
      </c>
      <c r="AL519" s="128"/>
    </row>
    <row r="520" spans="3:38" x14ac:dyDescent="0.2">
      <c r="C520" s="150">
        <v>512</v>
      </c>
      <c r="D520" s="151"/>
      <c r="E520" s="21"/>
      <c r="F520" s="24"/>
      <c r="G520" s="3"/>
      <c r="H520" s="3"/>
      <c r="I520" s="26"/>
      <c r="J520" s="26"/>
      <c r="K520" s="33"/>
      <c r="L520" s="34"/>
      <c r="M520" s="34" t="str">
        <f t="shared" si="125"/>
        <v/>
      </c>
      <c r="N520" s="34" t="str">
        <f t="shared" si="123"/>
        <v/>
      </c>
      <c r="O520" s="34"/>
      <c r="P520" s="34" t="str">
        <f t="shared" si="124"/>
        <v/>
      </c>
      <c r="Q520" s="34" t="str">
        <f t="shared" si="126"/>
        <v/>
      </c>
      <c r="R520" s="34" t="str">
        <f t="shared" si="127"/>
        <v/>
      </c>
      <c r="S520" s="19" t="str">
        <f t="shared" si="128"/>
        <v/>
      </c>
      <c r="T520" s="19"/>
      <c r="U520" s="19" t="str">
        <f t="shared" si="135"/>
        <v/>
      </c>
      <c r="V520" s="19" t="str">
        <f t="shared" si="129"/>
        <v/>
      </c>
      <c r="W520" s="19" t="str">
        <f t="shared" si="130"/>
        <v/>
      </c>
      <c r="X520" s="19" t="str">
        <f t="shared" si="131"/>
        <v/>
      </c>
      <c r="Y520" s="19" t="str">
        <f t="shared" si="136"/>
        <v/>
      </c>
      <c r="Z520" s="27" t="str">
        <f t="shared" si="132"/>
        <v/>
      </c>
      <c r="AA520" s="32"/>
      <c r="AB520" s="36"/>
      <c r="AC520" s="35" t="str">
        <f t="shared" ref="AC520:AC583" si="138">IF(AB520="","",IF(VLOOKUP($D520,出品日データ,1,FALSE)="","","済"))</f>
        <v/>
      </c>
      <c r="AD520" s="35" t="str">
        <f>IF(AA520="","",SUMIFS(商品管理表!$N$8:$N$10000,商品管理表!$C$8:$C$10000,仕入れ管理表!$D520,商品管理表!$Y$8:$Y$10000,"済"))</f>
        <v/>
      </c>
      <c r="AE520" s="35" t="str">
        <f t="shared" si="137"/>
        <v/>
      </c>
      <c r="AF520" s="18"/>
      <c r="AG520" s="18"/>
      <c r="AH520" s="18"/>
      <c r="AI520" s="156" t="str">
        <f t="shared" si="133"/>
        <v/>
      </c>
      <c r="AJ520" s="127"/>
      <c r="AK520" s="128" t="str">
        <f t="shared" si="134"/>
        <v/>
      </c>
      <c r="AL520" s="128"/>
    </row>
    <row r="521" spans="3:38" x14ac:dyDescent="0.2">
      <c r="C521" s="150">
        <v>513</v>
      </c>
      <c r="D521" s="151"/>
      <c r="E521" s="21"/>
      <c r="F521" s="24"/>
      <c r="G521" s="3"/>
      <c r="H521" s="3"/>
      <c r="I521" s="26"/>
      <c r="J521" s="26"/>
      <c r="K521" s="33"/>
      <c r="L521" s="34"/>
      <c r="M521" s="34" t="str">
        <f t="shared" si="125"/>
        <v/>
      </c>
      <c r="N521" s="34" t="str">
        <f t="shared" si="123"/>
        <v/>
      </c>
      <c r="O521" s="34"/>
      <c r="P521" s="34" t="str">
        <f t="shared" si="124"/>
        <v/>
      </c>
      <c r="Q521" s="34" t="str">
        <f t="shared" si="126"/>
        <v/>
      </c>
      <c r="R521" s="34" t="str">
        <f t="shared" si="127"/>
        <v/>
      </c>
      <c r="S521" s="19" t="str">
        <f t="shared" si="128"/>
        <v/>
      </c>
      <c r="T521" s="19"/>
      <c r="U521" s="19" t="str">
        <f t="shared" si="135"/>
        <v/>
      </c>
      <c r="V521" s="19" t="str">
        <f t="shared" si="129"/>
        <v/>
      </c>
      <c r="W521" s="19" t="str">
        <f t="shared" si="130"/>
        <v/>
      </c>
      <c r="X521" s="19" t="str">
        <f t="shared" si="131"/>
        <v/>
      </c>
      <c r="Y521" s="19" t="str">
        <f t="shared" si="136"/>
        <v/>
      </c>
      <c r="Z521" s="27" t="str">
        <f t="shared" si="132"/>
        <v/>
      </c>
      <c r="AA521" s="32"/>
      <c r="AB521" s="36"/>
      <c r="AC521" s="35" t="str">
        <f t="shared" si="138"/>
        <v/>
      </c>
      <c r="AD521" s="35" t="str">
        <f>IF(AA521="","",SUMIFS(商品管理表!$N$8:$N$10000,商品管理表!$C$8:$C$10000,仕入れ管理表!$D521,商品管理表!$Y$8:$Y$10000,"済"))</f>
        <v/>
      </c>
      <c r="AE521" s="35" t="str">
        <f t="shared" si="137"/>
        <v/>
      </c>
      <c r="AF521" s="18"/>
      <c r="AG521" s="18"/>
      <c r="AH521" s="18"/>
      <c r="AI521" s="156" t="str">
        <f t="shared" si="133"/>
        <v/>
      </c>
      <c r="AJ521" s="127"/>
      <c r="AK521" s="128" t="str">
        <f t="shared" si="134"/>
        <v/>
      </c>
      <c r="AL521" s="128"/>
    </row>
    <row r="522" spans="3:38" x14ac:dyDescent="0.2">
      <c r="C522" s="150">
        <v>514</v>
      </c>
      <c r="D522" s="151"/>
      <c r="E522" s="21"/>
      <c r="F522" s="24"/>
      <c r="G522" s="3"/>
      <c r="H522" s="3"/>
      <c r="I522" s="26"/>
      <c r="J522" s="26"/>
      <c r="K522" s="33"/>
      <c r="L522" s="34"/>
      <c r="M522" s="34" t="str">
        <f t="shared" si="125"/>
        <v/>
      </c>
      <c r="N522" s="34" t="str">
        <f t="shared" ref="N522:N585" si="139">IF(L522="","",L522)</f>
        <v/>
      </c>
      <c r="O522" s="34"/>
      <c r="P522" s="34" t="str">
        <f t="shared" ref="P522:P585" si="140">IF(L522="","",(N522+O522)*1.016)</f>
        <v/>
      </c>
      <c r="Q522" s="34" t="str">
        <f t="shared" si="126"/>
        <v/>
      </c>
      <c r="R522" s="34" t="str">
        <f t="shared" si="127"/>
        <v/>
      </c>
      <c r="S522" s="19" t="str">
        <f t="shared" si="128"/>
        <v/>
      </c>
      <c r="T522" s="19"/>
      <c r="U522" s="19" t="str">
        <f t="shared" si="135"/>
        <v/>
      </c>
      <c r="V522" s="19" t="str">
        <f t="shared" si="129"/>
        <v/>
      </c>
      <c r="W522" s="19" t="str">
        <f t="shared" si="130"/>
        <v/>
      </c>
      <c r="X522" s="19" t="str">
        <f t="shared" si="131"/>
        <v/>
      </c>
      <c r="Y522" s="19" t="str">
        <f t="shared" si="136"/>
        <v/>
      </c>
      <c r="Z522" s="27" t="str">
        <f t="shared" si="132"/>
        <v/>
      </c>
      <c r="AA522" s="32"/>
      <c r="AB522" s="36"/>
      <c r="AC522" s="35" t="str">
        <f t="shared" si="138"/>
        <v/>
      </c>
      <c r="AD522" s="35" t="str">
        <f>IF(AA522="","",SUMIFS(商品管理表!$N$8:$N$10000,商品管理表!$C$8:$C$10000,仕入れ管理表!$D522,商品管理表!$Y$8:$Y$10000,"済"))</f>
        <v/>
      </c>
      <c r="AE522" s="35" t="str">
        <f t="shared" si="137"/>
        <v/>
      </c>
      <c r="AF522" s="18"/>
      <c r="AG522" s="18"/>
      <c r="AH522" s="18"/>
      <c r="AI522" s="156" t="str">
        <f t="shared" si="133"/>
        <v/>
      </c>
      <c r="AJ522" s="127"/>
      <c r="AK522" s="128" t="str">
        <f t="shared" si="134"/>
        <v/>
      </c>
      <c r="AL522" s="128"/>
    </row>
    <row r="523" spans="3:38" x14ac:dyDescent="0.2">
      <c r="C523" s="150">
        <v>515</v>
      </c>
      <c r="D523" s="151"/>
      <c r="E523" s="21"/>
      <c r="F523" s="24"/>
      <c r="G523" s="3"/>
      <c r="H523" s="3"/>
      <c r="I523" s="26"/>
      <c r="J523" s="26"/>
      <c r="K523" s="33"/>
      <c r="L523" s="34"/>
      <c r="M523" s="34" t="str">
        <f t="shared" ref="M523:M586" si="141">IF(L523="","",L523*K523)</f>
        <v/>
      </c>
      <c r="N523" s="34" t="str">
        <f t="shared" si="139"/>
        <v/>
      </c>
      <c r="O523" s="34"/>
      <c r="P523" s="34" t="str">
        <f t="shared" si="140"/>
        <v/>
      </c>
      <c r="Q523" s="34" t="str">
        <f t="shared" ref="Q523:Q586" si="142">IF(N523="","",IF(O523="",0,N523*0.1))</f>
        <v/>
      </c>
      <c r="R523" s="34" t="str">
        <f t="shared" ref="R523:R586" si="143">IF(P523="","",P523+Q523)</f>
        <v/>
      </c>
      <c r="S523" s="19" t="str">
        <f t="shared" ref="S523:S586" si="144">IF(L523="","",P523*K523)</f>
        <v/>
      </c>
      <c r="T523" s="19"/>
      <c r="U523" s="19" t="str">
        <f t="shared" si="135"/>
        <v/>
      </c>
      <c r="V523" s="19" t="str">
        <f t="shared" ref="V523:V586" si="145">IF(T523="","",T523*0.0864)</f>
        <v/>
      </c>
      <c r="W523" s="19" t="str">
        <f t="shared" ref="W523:W586" si="146">IF(U523="","",U523*0.0864)</f>
        <v/>
      </c>
      <c r="X523" s="19" t="str">
        <f t="shared" ref="X523:X586" si="147">IF(T523="","",T523-R523-V523)</f>
        <v/>
      </c>
      <c r="Y523" s="19" t="str">
        <f t="shared" si="136"/>
        <v/>
      </c>
      <c r="Z523" s="27" t="str">
        <f t="shared" ref="Z523:Z586" si="148">IF(Y523="","",Y523/U523)</f>
        <v/>
      </c>
      <c r="AA523" s="32"/>
      <c r="AB523" s="36"/>
      <c r="AC523" s="35" t="str">
        <f t="shared" si="138"/>
        <v/>
      </c>
      <c r="AD523" s="35" t="str">
        <f>IF(AA523="","",SUMIFS(商品管理表!$N$8:$N$10000,商品管理表!$C$8:$C$10000,仕入れ管理表!$D523,商品管理表!$Y$8:$Y$10000,"済"))</f>
        <v/>
      </c>
      <c r="AE523" s="35" t="str">
        <f t="shared" si="137"/>
        <v/>
      </c>
      <c r="AF523" s="18"/>
      <c r="AG523" s="18"/>
      <c r="AH523" s="18"/>
      <c r="AI523" s="156" t="str">
        <f t="shared" ref="AI523:AI586" si="149">IF(O523="","","MyUS")</f>
        <v/>
      </c>
      <c r="AJ523" s="127"/>
      <c r="AK523" s="128" t="str">
        <f t="shared" ref="AK523:AK586" si="150">IF(AA523="済",N523*AE523,"")</f>
        <v/>
      </c>
      <c r="AL523" s="128"/>
    </row>
    <row r="524" spans="3:38" x14ac:dyDescent="0.2">
      <c r="C524" s="150">
        <v>516</v>
      </c>
      <c r="D524" s="151"/>
      <c r="E524" s="21"/>
      <c r="F524" s="24"/>
      <c r="G524" s="3"/>
      <c r="H524" s="3"/>
      <c r="I524" s="26"/>
      <c r="J524" s="26"/>
      <c r="K524" s="33"/>
      <c r="L524" s="34"/>
      <c r="M524" s="34" t="str">
        <f t="shared" si="141"/>
        <v/>
      </c>
      <c r="N524" s="34" t="str">
        <f t="shared" si="139"/>
        <v/>
      </c>
      <c r="O524" s="34"/>
      <c r="P524" s="34" t="str">
        <f t="shared" si="140"/>
        <v/>
      </c>
      <c r="Q524" s="34" t="str">
        <f t="shared" si="142"/>
        <v/>
      </c>
      <c r="R524" s="34" t="str">
        <f t="shared" si="143"/>
        <v/>
      </c>
      <c r="S524" s="19" t="str">
        <f t="shared" si="144"/>
        <v/>
      </c>
      <c r="T524" s="19"/>
      <c r="U524" s="19" t="str">
        <f t="shared" ref="U524:U587" si="151">IF(T524="","",K524*T524)</f>
        <v/>
      </c>
      <c r="V524" s="19" t="str">
        <f t="shared" si="145"/>
        <v/>
      </c>
      <c r="W524" s="19" t="str">
        <f t="shared" si="146"/>
        <v/>
      </c>
      <c r="X524" s="19" t="str">
        <f t="shared" si="147"/>
        <v/>
      </c>
      <c r="Y524" s="19" t="str">
        <f t="shared" ref="Y524:Y587" si="152">IF(U524="","",U524-W524-Q524-S524)</f>
        <v/>
      </c>
      <c r="Z524" s="27" t="str">
        <f t="shared" si="148"/>
        <v/>
      </c>
      <c r="AA524" s="32"/>
      <c r="AB524" s="36"/>
      <c r="AC524" s="35" t="str">
        <f t="shared" si="138"/>
        <v/>
      </c>
      <c r="AD524" s="35" t="str">
        <f>IF(AA524="","",SUMIFS(商品管理表!$N$8:$N$10000,商品管理表!$C$8:$C$10000,仕入れ管理表!$D524,商品管理表!$Y$8:$Y$10000,"済"))</f>
        <v/>
      </c>
      <c r="AE524" s="35" t="str">
        <f t="shared" ref="AE524:AE587" si="153">IF(AD524&lt;&gt;"",K524-AD524,"")</f>
        <v/>
      </c>
      <c r="AF524" s="18"/>
      <c r="AG524" s="18"/>
      <c r="AH524" s="18"/>
      <c r="AI524" s="156" t="str">
        <f t="shared" si="149"/>
        <v/>
      </c>
      <c r="AJ524" s="127"/>
      <c r="AK524" s="128" t="str">
        <f t="shared" si="150"/>
        <v/>
      </c>
      <c r="AL524" s="128"/>
    </row>
    <row r="525" spans="3:38" x14ac:dyDescent="0.2">
      <c r="C525" s="150">
        <v>517</v>
      </c>
      <c r="D525" s="151"/>
      <c r="E525" s="21"/>
      <c r="F525" s="24"/>
      <c r="G525" s="3"/>
      <c r="H525" s="3"/>
      <c r="I525" s="26"/>
      <c r="J525" s="26"/>
      <c r="K525" s="33"/>
      <c r="L525" s="34"/>
      <c r="M525" s="34" t="str">
        <f t="shared" si="141"/>
        <v/>
      </c>
      <c r="N525" s="34" t="str">
        <f t="shared" si="139"/>
        <v/>
      </c>
      <c r="O525" s="34"/>
      <c r="P525" s="34" t="str">
        <f t="shared" si="140"/>
        <v/>
      </c>
      <c r="Q525" s="34" t="str">
        <f t="shared" si="142"/>
        <v/>
      </c>
      <c r="R525" s="34" t="str">
        <f t="shared" si="143"/>
        <v/>
      </c>
      <c r="S525" s="19" t="str">
        <f t="shared" si="144"/>
        <v/>
      </c>
      <c r="T525" s="19"/>
      <c r="U525" s="19" t="str">
        <f t="shared" si="151"/>
        <v/>
      </c>
      <c r="V525" s="19" t="str">
        <f t="shared" si="145"/>
        <v/>
      </c>
      <c r="W525" s="19" t="str">
        <f t="shared" si="146"/>
        <v/>
      </c>
      <c r="X525" s="19" t="str">
        <f t="shared" si="147"/>
        <v/>
      </c>
      <c r="Y525" s="19" t="str">
        <f t="shared" si="152"/>
        <v/>
      </c>
      <c r="Z525" s="27" t="str">
        <f t="shared" si="148"/>
        <v/>
      </c>
      <c r="AA525" s="32"/>
      <c r="AB525" s="36"/>
      <c r="AC525" s="35" t="str">
        <f t="shared" si="138"/>
        <v/>
      </c>
      <c r="AD525" s="35" t="str">
        <f>IF(AA525="","",SUMIFS(商品管理表!$N$8:$N$10000,商品管理表!$C$8:$C$10000,仕入れ管理表!$D525,商品管理表!$Y$8:$Y$10000,"済"))</f>
        <v/>
      </c>
      <c r="AE525" s="35" t="str">
        <f t="shared" si="153"/>
        <v/>
      </c>
      <c r="AF525" s="18"/>
      <c r="AG525" s="18"/>
      <c r="AH525" s="18"/>
      <c r="AI525" s="156" t="str">
        <f t="shared" si="149"/>
        <v/>
      </c>
      <c r="AJ525" s="127"/>
      <c r="AK525" s="128" t="str">
        <f t="shared" si="150"/>
        <v/>
      </c>
      <c r="AL525" s="128"/>
    </row>
    <row r="526" spans="3:38" x14ac:dyDescent="0.2">
      <c r="C526" s="150">
        <v>518</v>
      </c>
      <c r="D526" s="151"/>
      <c r="E526" s="21"/>
      <c r="F526" s="24"/>
      <c r="G526" s="3"/>
      <c r="H526" s="3"/>
      <c r="I526" s="26"/>
      <c r="J526" s="26"/>
      <c r="K526" s="33"/>
      <c r="L526" s="34"/>
      <c r="M526" s="34" t="str">
        <f t="shared" si="141"/>
        <v/>
      </c>
      <c r="N526" s="34" t="str">
        <f t="shared" si="139"/>
        <v/>
      </c>
      <c r="O526" s="34"/>
      <c r="P526" s="34" t="str">
        <f t="shared" si="140"/>
        <v/>
      </c>
      <c r="Q526" s="34" t="str">
        <f t="shared" si="142"/>
        <v/>
      </c>
      <c r="R526" s="34" t="str">
        <f t="shared" si="143"/>
        <v/>
      </c>
      <c r="S526" s="19" t="str">
        <f t="shared" si="144"/>
        <v/>
      </c>
      <c r="T526" s="19"/>
      <c r="U526" s="19" t="str">
        <f t="shared" si="151"/>
        <v/>
      </c>
      <c r="V526" s="19" t="str">
        <f t="shared" si="145"/>
        <v/>
      </c>
      <c r="W526" s="19" t="str">
        <f t="shared" si="146"/>
        <v/>
      </c>
      <c r="X526" s="19" t="str">
        <f t="shared" si="147"/>
        <v/>
      </c>
      <c r="Y526" s="19" t="str">
        <f t="shared" si="152"/>
        <v/>
      </c>
      <c r="Z526" s="27" t="str">
        <f t="shared" si="148"/>
        <v/>
      </c>
      <c r="AA526" s="32"/>
      <c r="AB526" s="36"/>
      <c r="AC526" s="35" t="str">
        <f t="shared" si="138"/>
        <v/>
      </c>
      <c r="AD526" s="35" t="str">
        <f>IF(AA526="","",SUMIFS(商品管理表!$N$8:$N$10000,商品管理表!$C$8:$C$10000,仕入れ管理表!$D526,商品管理表!$Y$8:$Y$10000,"済"))</f>
        <v/>
      </c>
      <c r="AE526" s="35" t="str">
        <f t="shared" si="153"/>
        <v/>
      </c>
      <c r="AF526" s="18"/>
      <c r="AG526" s="18"/>
      <c r="AH526" s="18"/>
      <c r="AI526" s="156" t="str">
        <f t="shared" si="149"/>
        <v/>
      </c>
      <c r="AJ526" s="127"/>
      <c r="AK526" s="128" t="str">
        <f t="shared" si="150"/>
        <v/>
      </c>
      <c r="AL526" s="128"/>
    </row>
    <row r="527" spans="3:38" x14ac:dyDescent="0.2">
      <c r="C527" s="150">
        <v>519</v>
      </c>
      <c r="D527" s="151"/>
      <c r="E527" s="21"/>
      <c r="F527" s="24"/>
      <c r="G527" s="3"/>
      <c r="H527" s="3"/>
      <c r="I527" s="26"/>
      <c r="J527" s="26"/>
      <c r="K527" s="33"/>
      <c r="L527" s="34"/>
      <c r="M527" s="34" t="str">
        <f t="shared" si="141"/>
        <v/>
      </c>
      <c r="N527" s="34" t="str">
        <f t="shared" si="139"/>
        <v/>
      </c>
      <c r="O527" s="34"/>
      <c r="P527" s="34" t="str">
        <f t="shared" si="140"/>
        <v/>
      </c>
      <c r="Q527" s="34" t="str">
        <f t="shared" si="142"/>
        <v/>
      </c>
      <c r="R527" s="34" t="str">
        <f t="shared" si="143"/>
        <v/>
      </c>
      <c r="S527" s="19" t="str">
        <f t="shared" si="144"/>
        <v/>
      </c>
      <c r="T527" s="19"/>
      <c r="U527" s="19" t="str">
        <f t="shared" si="151"/>
        <v/>
      </c>
      <c r="V527" s="19" t="str">
        <f t="shared" si="145"/>
        <v/>
      </c>
      <c r="W527" s="19" t="str">
        <f t="shared" si="146"/>
        <v/>
      </c>
      <c r="X527" s="19" t="str">
        <f t="shared" si="147"/>
        <v/>
      </c>
      <c r="Y527" s="19" t="str">
        <f t="shared" si="152"/>
        <v/>
      </c>
      <c r="Z527" s="27" t="str">
        <f t="shared" si="148"/>
        <v/>
      </c>
      <c r="AA527" s="32"/>
      <c r="AB527" s="36"/>
      <c r="AC527" s="35" t="str">
        <f t="shared" si="138"/>
        <v/>
      </c>
      <c r="AD527" s="35" t="str">
        <f>IF(AA527="","",SUMIFS(商品管理表!$N$8:$N$10000,商品管理表!$C$8:$C$10000,仕入れ管理表!$D527,商品管理表!$Y$8:$Y$10000,"済"))</f>
        <v/>
      </c>
      <c r="AE527" s="35" t="str">
        <f t="shared" si="153"/>
        <v/>
      </c>
      <c r="AF527" s="18"/>
      <c r="AG527" s="18"/>
      <c r="AH527" s="18"/>
      <c r="AI527" s="156" t="str">
        <f t="shared" si="149"/>
        <v/>
      </c>
      <c r="AJ527" s="127"/>
      <c r="AK527" s="128" t="str">
        <f t="shared" si="150"/>
        <v/>
      </c>
      <c r="AL527" s="128"/>
    </row>
    <row r="528" spans="3:38" x14ac:dyDescent="0.2">
      <c r="C528" s="150">
        <v>520</v>
      </c>
      <c r="D528" s="151"/>
      <c r="E528" s="21"/>
      <c r="F528" s="24"/>
      <c r="G528" s="3"/>
      <c r="H528" s="3"/>
      <c r="I528" s="26"/>
      <c r="J528" s="26"/>
      <c r="K528" s="33"/>
      <c r="L528" s="34"/>
      <c r="M528" s="34" t="str">
        <f t="shared" si="141"/>
        <v/>
      </c>
      <c r="N528" s="34" t="str">
        <f t="shared" si="139"/>
        <v/>
      </c>
      <c r="O528" s="34"/>
      <c r="P528" s="34" t="str">
        <f t="shared" si="140"/>
        <v/>
      </c>
      <c r="Q528" s="34" t="str">
        <f t="shared" si="142"/>
        <v/>
      </c>
      <c r="R528" s="34" t="str">
        <f t="shared" si="143"/>
        <v/>
      </c>
      <c r="S528" s="19" t="str">
        <f t="shared" si="144"/>
        <v/>
      </c>
      <c r="T528" s="19"/>
      <c r="U528" s="19" t="str">
        <f t="shared" si="151"/>
        <v/>
      </c>
      <c r="V528" s="19" t="str">
        <f t="shared" si="145"/>
        <v/>
      </c>
      <c r="W528" s="19" t="str">
        <f t="shared" si="146"/>
        <v/>
      </c>
      <c r="X528" s="19" t="str">
        <f t="shared" si="147"/>
        <v/>
      </c>
      <c r="Y528" s="19" t="str">
        <f t="shared" si="152"/>
        <v/>
      </c>
      <c r="Z528" s="27" t="str">
        <f t="shared" si="148"/>
        <v/>
      </c>
      <c r="AA528" s="32"/>
      <c r="AB528" s="36"/>
      <c r="AC528" s="35" t="str">
        <f t="shared" si="138"/>
        <v/>
      </c>
      <c r="AD528" s="35" t="str">
        <f>IF(AA528="","",SUMIFS(商品管理表!$N$8:$N$10000,商品管理表!$C$8:$C$10000,仕入れ管理表!$D528,商品管理表!$Y$8:$Y$10000,"済"))</f>
        <v/>
      </c>
      <c r="AE528" s="35" t="str">
        <f t="shared" si="153"/>
        <v/>
      </c>
      <c r="AF528" s="18"/>
      <c r="AG528" s="18"/>
      <c r="AH528" s="18"/>
      <c r="AI528" s="156" t="str">
        <f t="shared" si="149"/>
        <v/>
      </c>
      <c r="AJ528" s="127"/>
      <c r="AK528" s="128" t="str">
        <f t="shared" si="150"/>
        <v/>
      </c>
      <c r="AL528" s="128"/>
    </row>
    <row r="529" spans="3:38" x14ac:dyDescent="0.2">
      <c r="C529" s="150">
        <v>521</v>
      </c>
      <c r="D529" s="151"/>
      <c r="E529" s="21"/>
      <c r="F529" s="24"/>
      <c r="G529" s="3"/>
      <c r="H529" s="3"/>
      <c r="I529" s="26"/>
      <c r="J529" s="26"/>
      <c r="K529" s="33"/>
      <c r="L529" s="34"/>
      <c r="M529" s="34" t="str">
        <f t="shared" si="141"/>
        <v/>
      </c>
      <c r="N529" s="34" t="str">
        <f t="shared" si="139"/>
        <v/>
      </c>
      <c r="O529" s="34"/>
      <c r="P529" s="34" t="str">
        <f t="shared" si="140"/>
        <v/>
      </c>
      <c r="Q529" s="34" t="str">
        <f t="shared" si="142"/>
        <v/>
      </c>
      <c r="R529" s="34" t="str">
        <f t="shared" si="143"/>
        <v/>
      </c>
      <c r="S529" s="19" t="str">
        <f t="shared" si="144"/>
        <v/>
      </c>
      <c r="T529" s="19"/>
      <c r="U529" s="19" t="str">
        <f t="shared" si="151"/>
        <v/>
      </c>
      <c r="V529" s="19" t="str">
        <f t="shared" si="145"/>
        <v/>
      </c>
      <c r="W529" s="19" t="str">
        <f t="shared" si="146"/>
        <v/>
      </c>
      <c r="X529" s="19" t="str">
        <f t="shared" si="147"/>
        <v/>
      </c>
      <c r="Y529" s="19" t="str">
        <f t="shared" si="152"/>
        <v/>
      </c>
      <c r="Z529" s="27" t="str">
        <f t="shared" si="148"/>
        <v/>
      </c>
      <c r="AA529" s="32"/>
      <c r="AB529" s="36"/>
      <c r="AC529" s="35" t="str">
        <f t="shared" si="138"/>
        <v/>
      </c>
      <c r="AD529" s="35" t="str">
        <f>IF(AA529="","",SUMIFS(商品管理表!$N$8:$N$10000,商品管理表!$C$8:$C$10000,仕入れ管理表!$D529,商品管理表!$Y$8:$Y$10000,"済"))</f>
        <v/>
      </c>
      <c r="AE529" s="35" t="str">
        <f t="shared" si="153"/>
        <v/>
      </c>
      <c r="AF529" s="18"/>
      <c r="AG529" s="18"/>
      <c r="AH529" s="18"/>
      <c r="AI529" s="156" t="str">
        <f t="shared" si="149"/>
        <v/>
      </c>
      <c r="AJ529" s="127"/>
      <c r="AK529" s="128" t="str">
        <f t="shared" si="150"/>
        <v/>
      </c>
      <c r="AL529" s="128"/>
    </row>
    <row r="530" spans="3:38" x14ac:dyDescent="0.2">
      <c r="C530" s="150">
        <v>522</v>
      </c>
      <c r="D530" s="151"/>
      <c r="E530" s="21"/>
      <c r="F530" s="24"/>
      <c r="G530" s="3"/>
      <c r="H530" s="3"/>
      <c r="I530" s="26"/>
      <c r="J530" s="26"/>
      <c r="K530" s="33"/>
      <c r="L530" s="34"/>
      <c r="M530" s="34" t="str">
        <f t="shared" si="141"/>
        <v/>
      </c>
      <c r="N530" s="34" t="str">
        <f t="shared" si="139"/>
        <v/>
      </c>
      <c r="O530" s="34"/>
      <c r="P530" s="34" t="str">
        <f t="shared" si="140"/>
        <v/>
      </c>
      <c r="Q530" s="34" t="str">
        <f t="shared" si="142"/>
        <v/>
      </c>
      <c r="R530" s="34" t="str">
        <f t="shared" si="143"/>
        <v/>
      </c>
      <c r="S530" s="19" t="str">
        <f t="shared" si="144"/>
        <v/>
      </c>
      <c r="T530" s="19"/>
      <c r="U530" s="19" t="str">
        <f t="shared" si="151"/>
        <v/>
      </c>
      <c r="V530" s="19" t="str">
        <f t="shared" si="145"/>
        <v/>
      </c>
      <c r="W530" s="19" t="str">
        <f t="shared" si="146"/>
        <v/>
      </c>
      <c r="X530" s="19" t="str">
        <f t="shared" si="147"/>
        <v/>
      </c>
      <c r="Y530" s="19" t="str">
        <f t="shared" si="152"/>
        <v/>
      </c>
      <c r="Z530" s="27" t="str">
        <f t="shared" si="148"/>
        <v/>
      </c>
      <c r="AA530" s="32"/>
      <c r="AB530" s="36"/>
      <c r="AC530" s="35" t="str">
        <f t="shared" si="138"/>
        <v/>
      </c>
      <c r="AD530" s="35" t="str">
        <f>IF(AA530="","",SUMIFS(商品管理表!$N$8:$N$10000,商品管理表!$C$8:$C$10000,仕入れ管理表!$D530,商品管理表!$Y$8:$Y$10000,"済"))</f>
        <v/>
      </c>
      <c r="AE530" s="35" t="str">
        <f t="shared" si="153"/>
        <v/>
      </c>
      <c r="AF530" s="18"/>
      <c r="AG530" s="18"/>
      <c r="AH530" s="18"/>
      <c r="AI530" s="156" t="str">
        <f t="shared" si="149"/>
        <v/>
      </c>
      <c r="AJ530" s="127"/>
      <c r="AK530" s="128" t="str">
        <f t="shared" si="150"/>
        <v/>
      </c>
      <c r="AL530" s="128"/>
    </row>
    <row r="531" spans="3:38" x14ac:dyDescent="0.2">
      <c r="C531" s="150">
        <v>523</v>
      </c>
      <c r="D531" s="151"/>
      <c r="E531" s="21"/>
      <c r="F531" s="24"/>
      <c r="G531" s="3"/>
      <c r="H531" s="3"/>
      <c r="I531" s="26"/>
      <c r="J531" s="26"/>
      <c r="K531" s="33"/>
      <c r="L531" s="34"/>
      <c r="M531" s="34" t="str">
        <f t="shared" si="141"/>
        <v/>
      </c>
      <c r="N531" s="34" t="str">
        <f t="shared" si="139"/>
        <v/>
      </c>
      <c r="O531" s="34"/>
      <c r="P531" s="34" t="str">
        <f t="shared" si="140"/>
        <v/>
      </c>
      <c r="Q531" s="34" t="str">
        <f t="shared" si="142"/>
        <v/>
      </c>
      <c r="R531" s="34" t="str">
        <f t="shared" si="143"/>
        <v/>
      </c>
      <c r="S531" s="19" t="str">
        <f t="shared" si="144"/>
        <v/>
      </c>
      <c r="T531" s="19"/>
      <c r="U531" s="19" t="str">
        <f t="shared" si="151"/>
        <v/>
      </c>
      <c r="V531" s="19" t="str">
        <f t="shared" si="145"/>
        <v/>
      </c>
      <c r="W531" s="19" t="str">
        <f t="shared" si="146"/>
        <v/>
      </c>
      <c r="X531" s="19" t="str">
        <f t="shared" si="147"/>
        <v/>
      </c>
      <c r="Y531" s="19" t="str">
        <f t="shared" si="152"/>
        <v/>
      </c>
      <c r="Z531" s="27" t="str">
        <f t="shared" si="148"/>
        <v/>
      </c>
      <c r="AA531" s="32"/>
      <c r="AB531" s="36"/>
      <c r="AC531" s="35" t="str">
        <f t="shared" si="138"/>
        <v/>
      </c>
      <c r="AD531" s="35" t="str">
        <f>IF(AA531="","",SUMIFS(商品管理表!$N$8:$N$10000,商品管理表!$C$8:$C$10000,仕入れ管理表!$D531,商品管理表!$Y$8:$Y$10000,"済"))</f>
        <v/>
      </c>
      <c r="AE531" s="35" t="str">
        <f t="shared" si="153"/>
        <v/>
      </c>
      <c r="AF531" s="18"/>
      <c r="AG531" s="18"/>
      <c r="AH531" s="18"/>
      <c r="AI531" s="156" t="str">
        <f t="shared" si="149"/>
        <v/>
      </c>
      <c r="AJ531" s="127"/>
      <c r="AK531" s="128" t="str">
        <f t="shared" si="150"/>
        <v/>
      </c>
      <c r="AL531" s="128"/>
    </row>
    <row r="532" spans="3:38" x14ac:dyDescent="0.2">
      <c r="C532" s="150">
        <v>524</v>
      </c>
      <c r="D532" s="151"/>
      <c r="E532" s="21"/>
      <c r="F532" s="24"/>
      <c r="G532" s="3"/>
      <c r="H532" s="3"/>
      <c r="I532" s="26"/>
      <c r="J532" s="26"/>
      <c r="K532" s="33"/>
      <c r="L532" s="34"/>
      <c r="M532" s="34" t="str">
        <f t="shared" si="141"/>
        <v/>
      </c>
      <c r="N532" s="34" t="str">
        <f t="shared" si="139"/>
        <v/>
      </c>
      <c r="O532" s="34"/>
      <c r="P532" s="34" t="str">
        <f t="shared" si="140"/>
        <v/>
      </c>
      <c r="Q532" s="34" t="str">
        <f t="shared" si="142"/>
        <v/>
      </c>
      <c r="R532" s="34" t="str">
        <f t="shared" si="143"/>
        <v/>
      </c>
      <c r="S532" s="19" t="str">
        <f t="shared" si="144"/>
        <v/>
      </c>
      <c r="T532" s="19"/>
      <c r="U532" s="19" t="str">
        <f t="shared" si="151"/>
        <v/>
      </c>
      <c r="V532" s="19" t="str">
        <f t="shared" si="145"/>
        <v/>
      </c>
      <c r="W532" s="19" t="str">
        <f t="shared" si="146"/>
        <v/>
      </c>
      <c r="X532" s="19" t="str">
        <f t="shared" si="147"/>
        <v/>
      </c>
      <c r="Y532" s="19" t="str">
        <f t="shared" si="152"/>
        <v/>
      </c>
      <c r="Z532" s="27" t="str">
        <f t="shared" si="148"/>
        <v/>
      </c>
      <c r="AA532" s="32"/>
      <c r="AB532" s="36"/>
      <c r="AC532" s="35" t="str">
        <f t="shared" si="138"/>
        <v/>
      </c>
      <c r="AD532" s="35" t="str">
        <f>IF(AA532="","",SUMIFS(商品管理表!$N$8:$N$10000,商品管理表!$C$8:$C$10000,仕入れ管理表!$D532,商品管理表!$Y$8:$Y$10000,"済"))</f>
        <v/>
      </c>
      <c r="AE532" s="35" t="str">
        <f t="shared" si="153"/>
        <v/>
      </c>
      <c r="AF532" s="18"/>
      <c r="AG532" s="18"/>
      <c r="AH532" s="18"/>
      <c r="AI532" s="156" t="str">
        <f t="shared" si="149"/>
        <v/>
      </c>
      <c r="AJ532" s="127"/>
      <c r="AK532" s="128" t="str">
        <f t="shared" si="150"/>
        <v/>
      </c>
      <c r="AL532" s="128"/>
    </row>
    <row r="533" spans="3:38" x14ac:dyDescent="0.2">
      <c r="C533" s="150">
        <v>525</v>
      </c>
      <c r="D533" s="151"/>
      <c r="E533" s="21"/>
      <c r="F533" s="24"/>
      <c r="G533" s="3"/>
      <c r="H533" s="3"/>
      <c r="I533" s="26"/>
      <c r="J533" s="26"/>
      <c r="K533" s="33"/>
      <c r="L533" s="34"/>
      <c r="M533" s="34" t="str">
        <f t="shared" si="141"/>
        <v/>
      </c>
      <c r="N533" s="34" t="str">
        <f t="shared" si="139"/>
        <v/>
      </c>
      <c r="O533" s="34"/>
      <c r="P533" s="34" t="str">
        <f t="shared" si="140"/>
        <v/>
      </c>
      <c r="Q533" s="34" t="str">
        <f t="shared" si="142"/>
        <v/>
      </c>
      <c r="R533" s="34" t="str">
        <f t="shared" si="143"/>
        <v/>
      </c>
      <c r="S533" s="19" t="str">
        <f t="shared" si="144"/>
        <v/>
      </c>
      <c r="T533" s="19"/>
      <c r="U533" s="19" t="str">
        <f t="shared" si="151"/>
        <v/>
      </c>
      <c r="V533" s="19" t="str">
        <f t="shared" si="145"/>
        <v/>
      </c>
      <c r="W533" s="19" t="str">
        <f t="shared" si="146"/>
        <v/>
      </c>
      <c r="X533" s="19" t="str">
        <f t="shared" si="147"/>
        <v/>
      </c>
      <c r="Y533" s="19" t="str">
        <f t="shared" si="152"/>
        <v/>
      </c>
      <c r="Z533" s="27" t="str">
        <f t="shared" si="148"/>
        <v/>
      </c>
      <c r="AA533" s="32"/>
      <c r="AB533" s="36"/>
      <c r="AC533" s="35" t="str">
        <f t="shared" si="138"/>
        <v/>
      </c>
      <c r="AD533" s="35" t="str">
        <f>IF(AA533="","",SUMIFS(商品管理表!$N$8:$N$10000,商品管理表!$C$8:$C$10000,仕入れ管理表!$D533,商品管理表!$Y$8:$Y$10000,"済"))</f>
        <v/>
      </c>
      <c r="AE533" s="35" t="str">
        <f t="shared" si="153"/>
        <v/>
      </c>
      <c r="AF533" s="18"/>
      <c r="AG533" s="18"/>
      <c r="AH533" s="18"/>
      <c r="AI533" s="156" t="str">
        <f t="shared" si="149"/>
        <v/>
      </c>
      <c r="AJ533" s="127"/>
      <c r="AK533" s="128" t="str">
        <f t="shared" si="150"/>
        <v/>
      </c>
      <c r="AL533" s="128"/>
    </row>
    <row r="534" spans="3:38" x14ac:dyDescent="0.2">
      <c r="C534" s="150">
        <v>526</v>
      </c>
      <c r="D534" s="151"/>
      <c r="E534" s="21"/>
      <c r="F534" s="24"/>
      <c r="G534" s="3"/>
      <c r="H534" s="3"/>
      <c r="I534" s="26"/>
      <c r="J534" s="26"/>
      <c r="K534" s="33"/>
      <c r="L534" s="34"/>
      <c r="M534" s="34" t="str">
        <f t="shared" si="141"/>
        <v/>
      </c>
      <c r="N534" s="34" t="str">
        <f t="shared" si="139"/>
        <v/>
      </c>
      <c r="O534" s="34"/>
      <c r="P534" s="34" t="str">
        <f t="shared" si="140"/>
        <v/>
      </c>
      <c r="Q534" s="34" t="str">
        <f t="shared" si="142"/>
        <v/>
      </c>
      <c r="R534" s="34" t="str">
        <f t="shared" si="143"/>
        <v/>
      </c>
      <c r="S534" s="19" t="str">
        <f t="shared" si="144"/>
        <v/>
      </c>
      <c r="T534" s="19"/>
      <c r="U534" s="19" t="str">
        <f t="shared" si="151"/>
        <v/>
      </c>
      <c r="V534" s="19" t="str">
        <f t="shared" si="145"/>
        <v/>
      </c>
      <c r="W534" s="19" t="str">
        <f t="shared" si="146"/>
        <v/>
      </c>
      <c r="X534" s="19" t="str">
        <f t="shared" si="147"/>
        <v/>
      </c>
      <c r="Y534" s="19" t="str">
        <f t="shared" si="152"/>
        <v/>
      </c>
      <c r="Z534" s="27" t="str">
        <f t="shared" si="148"/>
        <v/>
      </c>
      <c r="AA534" s="32"/>
      <c r="AB534" s="36"/>
      <c r="AC534" s="35" t="str">
        <f t="shared" si="138"/>
        <v/>
      </c>
      <c r="AD534" s="35" t="str">
        <f>IF(AA534="","",SUMIFS(商品管理表!$N$8:$N$10000,商品管理表!$C$8:$C$10000,仕入れ管理表!$D534,商品管理表!$Y$8:$Y$10000,"済"))</f>
        <v/>
      </c>
      <c r="AE534" s="35" t="str">
        <f t="shared" si="153"/>
        <v/>
      </c>
      <c r="AF534" s="18"/>
      <c r="AG534" s="18"/>
      <c r="AH534" s="18"/>
      <c r="AI534" s="156" t="str">
        <f t="shared" si="149"/>
        <v/>
      </c>
      <c r="AJ534" s="127"/>
      <c r="AK534" s="128" t="str">
        <f t="shared" si="150"/>
        <v/>
      </c>
      <c r="AL534" s="128"/>
    </row>
    <row r="535" spans="3:38" x14ac:dyDescent="0.2">
      <c r="C535" s="150">
        <v>527</v>
      </c>
      <c r="D535" s="151"/>
      <c r="E535" s="21"/>
      <c r="F535" s="24"/>
      <c r="G535" s="3"/>
      <c r="H535" s="3"/>
      <c r="I535" s="26"/>
      <c r="J535" s="26"/>
      <c r="K535" s="33"/>
      <c r="L535" s="34"/>
      <c r="M535" s="34" t="str">
        <f t="shared" si="141"/>
        <v/>
      </c>
      <c r="N535" s="34" t="str">
        <f t="shared" si="139"/>
        <v/>
      </c>
      <c r="O535" s="34"/>
      <c r="P535" s="34" t="str">
        <f t="shared" si="140"/>
        <v/>
      </c>
      <c r="Q535" s="34" t="str">
        <f t="shared" si="142"/>
        <v/>
      </c>
      <c r="R535" s="34" t="str">
        <f t="shared" si="143"/>
        <v/>
      </c>
      <c r="S535" s="19" t="str">
        <f t="shared" si="144"/>
        <v/>
      </c>
      <c r="T535" s="19"/>
      <c r="U535" s="19" t="str">
        <f t="shared" si="151"/>
        <v/>
      </c>
      <c r="V535" s="19" t="str">
        <f t="shared" si="145"/>
        <v/>
      </c>
      <c r="W535" s="19" t="str">
        <f t="shared" si="146"/>
        <v/>
      </c>
      <c r="X535" s="19" t="str">
        <f t="shared" si="147"/>
        <v/>
      </c>
      <c r="Y535" s="19" t="str">
        <f t="shared" si="152"/>
        <v/>
      </c>
      <c r="Z535" s="27" t="str">
        <f t="shared" si="148"/>
        <v/>
      </c>
      <c r="AA535" s="32"/>
      <c r="AB535" s="36"/>
      <c r="AC535" s="35" t="str">
        <f t="shared" si="138"/>
        <v/>
      </c>
      <c r="AD535" s="35" t="str">
        <f>IF(AA535="","",SUMIFS(商品管理表!$N$8:$N$10000,商品管理表!$C$8:$C$10000,仕入れ管理表!$D535,商品管理表!$Y$8:$Y$10000,"済"))</f>
        <v/>
      </c>
      <c r="AE535" s="35" t="str">
        <f t="shared" si="153"/>
        <v/>
      </c>
      <c r="AF535" s="18"/>
      <c r="AG535" s="18"/>
      <c r="AH535" s="18"/>
      <c r="AI535" s="156" t="str">
        <f t="shared" si="149"/>
        <v/>
      </c>
      <c r="AJ535" s="127"/>
      <c r="AK535" s="128" t="str">
        <f t="shared" si="150"/>
        <v/>
      </c>
      <c r="AL535" s="128"/>
    </row>
    <row r="536" spans="3:38" x14ac:dyDescent="0.2">
      <c r="C536" s="150">
        <v>528</v>
      </c>
      <c r="D536" s="151"/>
      <c r="E536" s="21"/>
      <c r="F536" s="24"/>
      <c r="G536" s="3"/>
      <c r="H536" s="3"/>
      <c r="I536" s="26"/>
      <c r="J536" s="26"/>
      <c r="K536" s="33"/>
      <c r="L536" s="34"/>
      <c r="M536" s="34" t="str">
        <f t="shared" si="141"/>
        <v/>
      </c>
      <c r="N536" s="34" t="str">
        <f t="shared" si="139"/>
        <v/>
      </c>
      <c r="O536" s="34"/>
      <c r="P536" s="34" t="str">
        <f t="shared" si="140"/>
        <v/>
      </c>
      <c r="Q536" s="34" t="str">
        <f t="shared" si="142"/>
        <v/>
      </c>
      <c r="R536" s="34" t="str">
        <f t="shared" si="143"/>
        <v/>
      </c>
      <c r="S536" s="19" t="str">
        <f t="shared" si="144"/>
        <v/>
      </c>
      <c r="T536" s="19"/>
      <c r="U536" s="19" t="str">
        <f t="shared" si="151"/>
        <v/>
      </c>
      <c r="V536" s="19" t="str">
        <f t="shared" si="145"/>
        <v/>
      </c>
      <c r="W536" s="19" t="str">
        <f t="shared" si="146"/>
        <v/>
      </c>
      <c r="X536" s="19" t="str">
        <f t="shared" si="147"/>
        <v/>
      </c>
      <c r="Y536" s="19" t="str">
        <f t="shared" si="152"/>
        <v/>
      </c>
      <c r="Z536" s="27" t="str">
        <f t="shared" si="148"/>
        <v/>
      </c>
      <c r="AA536" s="32"/>
      <c r="AB536" s="36"/>
      <c r="AC536" s="35" t="str">
        <f t="shared" si="138"/>
        <v/>
      </c>
      <c r="AD536" s="35" t="str">
        <f>IF(AA536="","",SUMIFS(商品管理表!$N$8:$N$10000,商品管理表!$C$8:$C$10000,仕入れ管理表!$D536,商品管理表!$Y$8:$Y$10000,"済"))</f>
        <v/>
      </c>
      <c r="AE536" s="35" t="str">
        <f t="shared" si="153"/>
        <v/>
      </c>
      <c r="AF536" s="18"/>
      <c r="AG536" s="18"/>
      <c r="AH536" s="18"/>
      <c r="AI536" s="156" t="str">
        <f t="shared" si="149"/>
        <v/>
      </c>
      <c r="AJ536" s="127"/>
      <c r="AK536" s="128" t="str">
        <f t="shared" si="150"/>
        <v/>
      </c>
      <c r="AL536" s="128"/>
    </row>
    <row r="537" spans="3:38" x14ac:dyDescent="0.2">
      <c r="C537" s="150">
        <v>529</v>
      </c>
      <c r="D537" s="151"/>
      <c r="E537" s="21"/>
      <c r="F537" s="24"/>
      <c r="G537" s="3"/>
      <c r="H537" s="3"/>
      <c r="I537" s="26"/>
      <c r="J537" s="26"/>
      <c r="K537" s="33"/>
      <c r="L537" s="34"/>
      <c r="M537" s="34" t="str">
        <f t="shared" si="141"/>
        <v/>
      </c>
      <c r="N537" s="34" t="str">
        <f t="shared" si="139"/>
        <v/>
      </c>
      <c r="O537" s="34"/>
      <c r="P537" s="34" t="str">
        <f t="shared" si="140"/>
        <v/>
      </c>
      <c r="Q537" s="34" t="str">
        <f t="shared" si="142"/>
        <v/>
      </c>
      <c r="R537" s="34" t="str">
        <f t="shared" si="143"/>
        <v/>
      </c>
      <c r="S537" s="19" t="str">
        <f t="shared" si="144"/>
        <v/>
      </c>
      <c r="T537" s="19"/>
      <c r="U537" s="19" t="str">
        <f t="shared" si="151"/>
        <v/>
      </c>
      <c r="V537" s="19" t="str">
        <f t="shared" si="145"/>
        <v/>
      </c>
      <c r="W537" s="19" t="str">
        <f t="shared" si="146"/>
        <v/>
      </c>
      <c r="X537" s="19" t="str">
        <f t="shared" si="147"/>
        <v/>
      </c>
      <c r="Y537" s="19" t="str">
        <f t="shared" si="152"/>
        <v/>
      </c>
      <c r="Z537" s="27" t="str">
        <f t="shared" si="148"/>
        <v/>
      </c>
      <c r="AA537" s="32"/>
      <c r="AB537" s="36"/>
      <c r="AC537" s="35" t="str">
        <f t="shared" si="138"/>
        <v/>
      </c>
      <c r="AD537" s="35" t="str">
        <f>IF(AA537="","",SUMIFS(商品管理表!$N$8:$N$10000,商品管理表!$C$8:$C$10000,仕入れ管理表!$D537,商品管理表!$Y$8:$Y$10000,"済"))</f>
        <v/>
      </c>
      <c r="AE537" s="35" t="str">
        <f t="shared" si="153"/>
        <v/>
      </c>
      <c r="AF537" s="18"/>
      <c r="AG537" s="18"/>
      <c r="AH537" s="18"/>
      <c r="AI537" s="156" t="str">
        <f t="shared" si="149"/>
        <v/>
      </c>
      <c r="AJ537" s="127"/>
      <c r="AK537" s="128" t="str">
        <f t="shared" si="150"/>
        <v/>
      </c>
      <c r="AL537" s="128"/>
    </row>
    <row r="538" spans="3:38" x14ac:dyDescent="0.2">
      <c r="C538" s="150">
        <v>530</v>
      </c>
      <c r="D538" s="151"/>
      <c r="E538" s="21"/>
      <c r="F538" s="24"/>
      <c r="G538" s="3"/>
      <c r="H538" s="3"/>
      <c r="I538" s="26"/>
      <c r="J538" s="26"/>
      <c r="K538" s="33"/>
      <c r="L538" s="34"/>
      <c r="M538" s="34" t="str">
        <f t="shared" si="141"/>
        <v/>
      </c>
      <c r="N538" s="34" t="str">
        <f t="shared" si="139"/>
        <v/>
      </c>
      <c r="O538" s="34"/>
      <c r="P538" s="34" t="str">
        <f t="shared" si="140"/>
        <v/>
      </c>
      <c r="Q538" s="34" t="str">
        <f t="shared" si="142"/>
        <v/>
      </c>
      <c r="R538" s="34" t="str">
        <f t="shared" si="143"/>
        <v/>
      </c>
      <c r="S538" s="19" t="str">
        <f t="shared" si="144"/>
        <v/>
      </c>
      <c r="T538" s="19"/>
      <c r="U538" s="19" t="str">
        <f t="shared" si="151"/>
        <v/>
      </c>
      <c r="V538" s="19" t="str">
        <f t="shared" si="145"/>
        <v/>
      </c>
      <c r="W538" s="19" t="str">
        <f t="shared" si="146"/>
        <v/>
      </c>
      <c r="X538" s="19" t="str">
        <f t="shared" si="147"/>
        <v/>
      </c>
      <c r="Y538" s="19" t="str">
        <f t="shared" si="152"/>
        <v/>
      </c>
      <c r="Z538" s="27" t="str">
        <f t="shared" si="148"/>
        <v/>
      </c>
      <c r="AA538" s="32"/>
      <c r="AB538" s="36"/>
      <c r="AC538" s="35" t="str">
        <f t="shared" si="138"/>
        <v/>
      </c>
      <c r="AD538" s="35" t="str">
        <f>IF(AA538="","",SUMIFS(商品管理表!$N$8:$N$10000,商品管理表!$C$8:$C$10000,仕入れ管理表!$D538,商品管理表!$Y$8:$Y$10000,"済"))</f>
        <v/>
      </c>
      <c r="AE538" s="35" t="str">
        <f t="shared" si="153"/>
        <v/>
      </c>
      <c r="AF538" s="18"/>
      <c r="AG538" s="18"/>
      <c r="AH538" s="18"/>
      <c r="AI538" s="156" t="str">
        <f t="shared" si="149"/>
        <v/>
      </c>
      <c r="AJ538" s="127"/>
      <c r="AK538" s="128" t="str">
        <f t="shared" si="150"/>
        <v/>
      </c>
      <c r="AL538" s="128"/>
    </row>
    <row r="539" spans="3:38" x14ac:dyDescent="0.2">
      <c r="C539" s="150">
        <v>531</v>
      </c>
      <c r="D539" s="151"/>
      <c r="E539" s="21"/>
      <c r="F539" s="24"/>
      <c r="G539" s="3"/>
      <c r="H539" s="3"/>
      <c r="I539" s="26"/>
      <c r="J539" s="26"/>
      <c r="K539" s="33"/>
      <c r="L539" s="34"/>
      <c r="M539" s="34" t="str">
        <f t="shared" si="141"/>
        <v/>
      </c>
      <c r="N539" s="34" t="str">
        <f t="shared" si="139"/>
        <v/>
      </c>
      <c r="O539" s="34"/>
      <c r="P539" s="34" t="str">
        <f t="shared" si="140"/>
        <v/>
      </c>
      <c r="Q539" s="34" t="str">
        <f t="shared" si="142"/>
        <v/>
      </c>
      <c r="R539" s="34" t="str">
        <f t="shared" si="143"/>
        <v/>
      </c>
      <c r="S539" s="19" t="str">
        <f t="shared" si="144"/>
        <v/>
      </c>
      <c r="T539" s="19"/>
      <c r="U539" s="19" t="str">
        <f t="shared" si="151"/>
        <v/>
      </c>
      <c r="V539" s="19" t="str">
        <f t="shared" si="145"/>
        <v/>
      </c>
      <c r="W539" s="19" t="str">
        <f t="shared" si="146"/>
        <v/>
      </c>
      <c r="X539" s="19" t="str">
        <f t="shared" si="147"/>
        <v/>
      </c>
      <c r="Y539" s="19" t="str">
        <f t="shared" si="152"/>
        <v/>
      </c>
      <c r="Z539" s="27" t="str">
        <f t="shared" si="148"/>
        <v/>
      </c>
      <c r="AA539" s="32"/>
      <c r="AB539" s="36"/>
      <c r="AC539" s="35" t="str">
        <f t="shared" si="138"/>
        <v/>
      </c>
      <c r="AD539" s="35" t="str">
        <f>IF(AA539="","",SUMIFS(商品管理表!$N$8:$N$10000,商品管理表!$C$8:$C$10000,仕入れ管理表!$D539,商品管理表!$Y$8:$Y$10000,"済"))</f>
        <v/>
      </c>
      <c r="AE539" s="35" t="str">
        <f t="shared" si="153"/>
        <v/>
      </c>
      <c r="AF539" s="18"/>
      <c r="AG539" s="18"/>
      <c r="AH539" s="18"/>
      <c r="AI539" s="156" t="str">
        <f t="shared" si="149"/>
        <v/>
      </c>
      <c r="AJ539" s="127"/>
      <c r="AK539" s="128" t="str">
        <f t="shared" si="150"/>
        <v/>
      </c>
      <c r="AL539" s="128"/>
    </row>
    <row r="540" spans="3:38" x14ac:dyDescent="0.2">
      <c r="C540" s="150">
        <v>532</v>
      </c>
      <c r="D540" s="151"/>
      <c r="E540" s="21"/>
      <c r="F540" s="24"/>
      <c r="G540" s="3"/>
      <c r="H540" s="3"/>
      <c r="I540" s="26"/>
      <c r="J540" s="26"/>
      <c r="K540" s="33"/>
      <c r="L540" s="34"/>
      <c r="M540" s="34" t="str">
        <f t="shared" si="141"/>
        <v/>
      </c>
      <c r="N540" s="34" t="str">
        <f t="shared" si="139"/>
        <v/>
      </c>
      <c r="O540" s="34"/>
      <c r="P540" s="34" t="str">
        <f t="shared" si="140"/>
        <v/>
      </c>
      <c r="Q540" s="34" t="str">
        <f t="shared" si="142"/>
        <v/>
      </c>
      <c r="R540" s="34" t="str">
        <f t="shared" si="143"/>
        <v/>
      </c>
      <c r="S540" s="19" t="str">
        <f t="shared" si="144"/>
        <v/>
      </c>
      <c r="T540" s="19"/>
      <c r="U540" s="19" t="str">
        <f t="shared" si="151"/>
        <v/>
      </c>
      <c r="V540" s="19" t="str">
        <f t="shared" si="145"/>
        <v/>
      </c>
      <c r="W540" s="19" t="str">
        <f t="shared" si="146"/>
        <v/>
      </c>
      <c r="X540" s="19" t="str">
        <f t="shared" si="147"/>
        <v/>
      </c>
      <c r="Y540" s="19" t="str">
        <f t="shared" si="152"/>
        <v/>
      </c>
      <c r="Z540" s="27" t="str">
        <f t="shared" si="148"/>
        <v/>
      </c>
      <c r="AA540" s="32"/>
      <c r="AB540" s="36"/>
      <c r="AC540" s="35" t="str">
        <f t="shared" si="138"/>
        <v/>
      </c>
      <c r="AD540" s="35" t="str">
        <f>IF(AA540="","",SUMIFS(商品管理表!$N$8:$N$10000,商品管理表!$C$8:$C$10000,仕入れ管理表!$D540,商品管理表!$Y$8:$Y$10000,"済"))</f>
        <v/>
      </c>
      <c r="AE540" s="35" t="str">
        <f t="shared" si="153"/>
        <v/>
      </c>
      <c r="AF540" s="18"/>
      <c r="AG540" s="18"/>
      <c r="AH540" s="18"/>
      <c r="AI540" s="156" t="str">
        <f t="shared" si="149"/>
        <v/>
      </c>
      <c r="AJ540" s="127"/>
      <c r="AK540" s="128" t="str">
        <f t="shared" si="150"/>
        <v/>
      </c>
      <c r="AL540" s="128"/>
    </row>
    <row r="541" spans="3:38" x14ac:dyDescent="0.2">
      <c r="C541" s="150">
        <v>533</v>
      </c>
      <c r="D541" s="151"/>
      <c r="E541" s="21"/>
      <c r="F541" s="24"/>
      <c r="G541" s="3"/>
      <c r="H541" s="3"/>
      <c r="I541" s="26"/>
      <c r="J541" s="26"/>
      <c r="K541" s="33"/>
      <c r="L541" s="34"/>
      <c r="M541" s="34" t="str">
        <f t="shared" si="141"/>
        <v/>
      </c>
      <c r="N541" s="34" t="str">
        <f t="shared" si="139"/>
        <v/>
      </c>
      <c r="O541" s="34"/>
      <c r="P541" s="34" t="str">
        <f t="shared" si="140"/>
        <v/>
      </c>
      <c r="Q541" s="34" t="str">
        <f t="shared" si="142"/>
        <v/>
      </c>
      <c r="R541" s="34" t="str">
        <f t="shared" si="143"/>
        <v/>
      </c>
      <c r="S541" s="19" t="str">
        <f t="shared" si="144"/>
        <v/>
      </c>
      <c r="T541" s="19"/>
      <c r="U541" s="19" t="str">
        <f t="shared" si="151"/>
        <v/>
      </c>
      <c r="V541" s="19" t="str">
        <f t="shared" si="145"/>
        <v/>
      </c>
      <c r="W541" s="19" t="str">
        <f t="shared" si="146"/>
        <v/>
      </c>
      <c r="X541" s="19" t="str">
        <f t="shared" si="147"/>
        <v/>
      </c>
      <c r="Y541" s="19" t="str">
        <f t="shared" si="152"/>
        <v/>
      </c>
      <c r="Z541" s="27" t="str">
        <f t="shared" si="148"/>
        <v/>
      </c>
      <c r="AA541" s="32"/>
      <c r="AB541" s="36"/>
      <c r="AC541" s="35" t="str">
        <f t="shared" si="138"/>
        <v/>
      </c>
      <c r="AD541" s="35" t="str">
        <f>IF(AA541="","",SUMIFS(商品管理表!$N$8:$N$10000,商品管理表!$C$8:$C$10000,仕入れ管理表!$D541,商品管理表!$Y$8:$Y$10000,"済"))</f>
        <v/>
      </c>
      <c r="AE541" s="35" t="str">
        <f t="shared" si="153"/>
        <v/>
      </c>
      <c r="AF541" s="18"/>
      <c r="AG541" s="18"/>
      <c r="AH541" s="18"/>
      <c r="AI541" s="156" t="str">
        <f t="shared" si="149"/>
        <v/>
      </c>
      <c r="AJ541" s="127"/>
      <c r="AK541" s="128" t="str">
        <f t="shared" si="150"/>
        <v/>
      </c>
      <c r="AL541" s="128"/>
    </row>
    <row r="542" spans="3:38" x14ac:dyDescent="0.2">
      <c r="C542" s="150">
        <v>534</v>
      </c>
      <c r="D542" s="151"/>
      <c r="E542" s="21"/>
      <c r="F542" s="24"/>
      <c r="G542" s="3"/>
      <c r="H542" s="3"/>
      <c r="I542" s="26"/>
      <c r="J542" s="26"/>
      <c r="K542" s="33"/>
      <c r="L542" s="34"/>
      <c r="M542" s="34" t="str">
        <f t="shared" si="141"/>
        <v/>
      </c>
      <c r="N542" s="34" t="str">
        <f t="shared" si="139"/>
        <v/>
      </c>
      <c r="O542" s="34"/>
      <c r="P542" s="34" t="str">
        <f t="shared" si="140"/>
        <v/>
      </c>
      <c r="Q542" s="34" t="str">
        <f t="shared" si="142"/>
        <v/>
      </c>
      <c r="R542" s="34" t="str">
        <f t="shared" si="143"/>
        <v/>
      </c>
      <c r="S542" s="19" t="str">
        <f t="shared" si="144"/>
        <v/>
      </c>
      <c r="T542" s="19"/>
      <c r="U542" s="19" t="str">
        <f t="shared" si="151"/>
        <v/>
      </c>
      <c r="V542" s="19" t="str">
        <f t="shared" si="145"/>
        <v/>
      </c>
      <c r="W542" s="19" t="str">
        <f t="shared" si="146"/>
        <v/>
      </c>
      <c r="X542" s="19" t="str">
        <f t="shared" si="147"/>
        <v/>
      </c>
      <c r="Y542" s="19" t="str">
        <f t="shared" si="152"/>
        <v/>
      </c>
      <c r="Z542" s="27" t="str">
        <f t="shared" si="148"/>
        <v/>
      </c>
      <c r="AA542" s="32"/>
      <c r="AB542" s="36"/>
      <c r="AC542" s="35" t="str">
        <f t="shared" si="138"/>
        <v/>
      </c>
      <c r="AD542" s="35" t="str">
        <f>IF(AA542="","",SUMIFS(商品管理表!$N$8:$N$10000,商品管理表!$C$8:$C$10000,仕入れ管理表!$D542,商品管理表!$Y$8:$Y$10000,"済"))</f>
        <v/>
      </c>
      <c r="AE542" s="35" t="str">
        <f t="shared" si="153"/>
        <v/>
      </c>
      <c r="AF542" s="18"/>
      <c r="AG542" s="18"/>
      <c r="AH542" s="18"/>
      <c r="AI542" s="156" t="str">
        <f t="shared" si="149"/>
        <v/>
      </c>
      <c r="AJ542" s="127"/>
      <c r="AK542" s="128" t="str">
        <f t="shared" si="150"/>
        <v/>
      </c>
      <c r="AL542" s="128"/>
    </row>
    <row r="543" spans="3:38" x14ac:dyDescent="0.2">
      <c r="C543" s="150">
        <v>535</v>
      </c>
      <c r="D543" s="151"/>
      <c r="E543" s="21"/>
      <c r="F543" s="24"/>
      <c r="G543" s="3"/>
      <c r="H543" s="3"/>
      <c r="I543" s="26"/>
      <c r="J543" s="26"/>
      <c r="K543" s="33"/>
      <c r="L543" s="34"/>
      <c r="M543" s="34" t="str">
        <f t="shared" si="141"/>
        <v/>
      </c>
      <c r="N543" s="34" t="str">
        <f t="shared" si="139"/>
        <v/>
      </c>
      <c r="O543" s="34"/>
      <c r="P543" s="34" t="str">
        <f t="shared" si="140"/>
        <v/>
      </c>
      <c r="Q543" s="34" t="str">
        <f t="shared" si="142"/>
        <v/>
      </c>
      <c r="R543" s="34" t="str">
        <f t="shared" si="143"/>
        <v/>
      </c>
      <c r="S543" s="19" t="str">
        <f t="shared" si="144"/>
        <v/>
      </c>
      <c r="T543" s="19"/>
      <c r="U543" s="19" t="str">
        <f t="shared" si="151"/>
        <v/>
      </c>
      <c r="V543" s="19" t="str">
        <f t="shared" si="145"/>
        <v/>
      </c>
      <c r="W543" s="19" t="str">
        <f t="shared" si="146"/>
        <v/>
      </c>
      <c r="X543" s="19" t="str">
        <f t="shared" si="147"/>
        <v/>
      </c>
      <c r="Y543" s="19" t="str">
        <f t="shared" si="152"/>
        <v/>
      </c>
      <c r="Z543" s="27" t="str">
        <f t="shared" si="148"/>
        <v/>
      </c>
      <c r="AA543" s="32"/>
      <c r="AB543" s="36"/>
      <c r="AC543" s="35" t="str">
        <f t="shared" si="138"/>
        <v/>
      </c>
      <c r="AD543" s="35" t="str">
        <f>IF(AA543="","",SUMIFS(商品管理表!$N$8:$N$10000,商品管理表!$C$8:$C$10000,仕入れ管理表!$D543,商品管理表!$Y$8:$Y$10000,"済"))</f>
        <v/>
      </c>
      <c r="AE543" s="35" t="str">
        <f t="shared" si="153"/>
        <v/>
      </c>
      <c r="AF543" s="18"/>
      <c r="AG543" s="18"/>
      <c r="AH543" s="18"/>
      <c r="AI543" s="156" t="str">
        <f t="shared" si="149"/>
        <v/>
      </c>
      <c r="AJ543" s="127"/>
      <c r="AK543" s="128" t="str">
        <f t="shared" si="150"/>
        <v/>
      </c>
      <c r="AL543" s="128"/>
    </row>
    <row r="544" spans="3:38" x14ac:dyDescent="0.2">
      <c r="C544" s="150">
        <v>536</v>
      </c>
      <c r="D544" s="151"/>
      <c r="E544" s="21"/>
      <c r="F544" s="24"/>
      <c r="G544" s="3"/>
      <c r="H544" s="3"/>
      <c r="I544" s="26"/>
      <c r="J544" s="26"/>
      <c r="K544" s="33"/>
      <c r="L544" s="34"/>
      <c r="M544" s="34" t="str">
        <f t="shared" si="141"/>
        <v/>
      </c>
      <c r="N544" s="34" t="str">
        <f t="shared" si="139"/>
        <v/>
      </c>
      <c r="O544" s="34"/>
      <c r="P544" s="34" t="str">
        <f t="shared" si="140"/>
        <v/>
      </c>
      <c r="Q544" s="34" t="str">
        <f t="shared" si="142"/>
        <v/>
      </c>
      <c r="R544" s="34" t="str">
        <f t="shared" si="143"/>
        <v/>
      </c>
      <c r="S544" s="19" t="str">
        <f t="shared" si="144"/>
        <v/>
      </c>
      <c r="T544" s="19"/>
      <c r="U544" s="19" t="str">
        <f t="shared" si="151"/>
        <v/>
      </c>
      <c r="V544" s="19" t="str">
        <f t="shared" si="145"/>
        <v/>
      </c>
      <c r="W544" s="19" t="str">
        <f t="shared" si="146"/>
        <v/>
      </c>
      <c r="X544" s="19" t="str">
        <f t="shared" si="147"/>
        <v/>
      </c>
      <c r="Y544" s="19" t="str">
        <f t="shared" si="152"/>
        <v/>
      </c>
      <c r="Z544" s="27" t="str">
        <f t="shared" si="148"/>
        <v/>
      </c>
      <c r="AA544" s="32"/>
      <c r="AB544" s="36"/>
      <c r="AC544" s="35" t="str">
        <f t="shared" si="138"/>
        <v/>
      </c>
      <c r="AD544" s="35" t="str">
        <f>IF(AA544="","",SUMIFS(商品管理表!$N$8:$N$10000,商品管理表!$C$8:$C$10000,仕入れ管理表!$D544,商品管理表!$Y$8:$Y$10000,"済"))</f>
        <v/>
      </c>
      <c r="AE544" s="35" t="str">
        <f t="shared" si="153"/>
        <v/>
      </c>
      <c r="AF544" s="18"/>
      <c r="AG544" s="18"/>
      <c r="AH544" s="18"/>
      <c r="AI544" s="156" t="str">
        <f t="shared" si="149"/>
        <v/>
      </c>
      <c r="AJ544" s="127"/>
      <c r="AK544" s="128" t="str">
        <f t="shared" si="150"/>
        <v/>
      </c>
      <c r="AL544" s="128"/>
    </row>
    <row r="545" spans="3:38" x14ac:dyDescent="0.2">
      <c r="C545" s="150">
        <v>537</v>
      </c>
      <c r="D545" s="151"/>
      <c r="E545" s="21"/>
      <c r="F545" s="24"/>
      <c r="G545" s="3"/>
      <c r="H545" s="3"/>
      <c r="I545" s="26"/>
      <c r="J545" s="26"/>
      <c r="K545" s="33"/>
      <c r="L545" s="34"/>
      <c r="M545" s="34" t="str">
        <f t="shared" si="141"/>
        <v/>
      </c>
      <c r="N545" s="34" t="str">
        <f t="shared" si="139"/>
        <v/>
      </c>
      <c r="O545" s="34"/>
      <c r="P545" s="34" t="str">
        <f t="shared" si="140"/>
        <v/>
      </c>
      <c r="Q545" s="34" t="str">
        <f t="shared" si="142"/>
        <v/>
      </c>
      <c r="R545" s="34" t="str">
        <f t="shared" si="143"/>
        <v/>
      </c>
      <c r="S545" s="19" t="str">
        <f t="shared" si="144"/>
        <v/>
      </c>
      <c r="T545" s="19"/>
      <c r="U545" s="19" t="str">
        <f t="shared" si="151"/>
        <v/>
      </c>
      <c r="V545" s="19" t="str">
        <f t="shared" si="145"/>
        <v/>
      </c>
      <c r="W545" s="19" t="str">
        <f t="shared" si="146"/>
        <v/>
      </c>
      <c r="X545" s="19" t="str">
        <f t="shared" si="147"/>
        <v/>
      </c>
      <c r="Y545" s="19" t="str">
        <f t="shared" si="152"/>
        <v/>
      </c>
      <c r="Z545" s="27" t="str">
        <f t="shared" si="148"/>
        <v/>
      </c>
      <c r="AA545" s="32"/>
      <c r="AB545" s="36"/>
      <c r="AC545" s="35" t="str">
        <f t="shared" si="138"/>
        <v/>
      </c>
      <c r="AD545" s="35" t="str">
        <f>IF(AA545="","",SUMIFS(商品管理表!$N$8:$N$10000,商品管理表!$C$8:$C$10000,仕入れ管理表!$D545,商品管理表!$Y$8:$Y$10000,"済"))</f>
        <v/>
      </c>
      <c r="AE545" s="35" t="str">
        <f t="shared" si="153"/>
        <v/>
      </c>
      <c r="AF545" s="18"/>
      <c r="AG545" s="18"/>
      <c r="AH545" s="18"/>
      <c r="AI545" s="156" t="str">
        <f t="shared" si="149"/>
        <v/>
      </c>
      <c r="AJ545" s="127"/>
      <c r="AK545" s="128" t="str">
        <f t="shared" si="150"/>
        <v/>
      </c>
      <c r="AL545" s="128"/>
    </row>
    <row r="546" spans="3:38" x14ac:dyDescent="0.2">
      <c r="C546" s="150">
        <v>538</v>
      </c>
      <c r="D546" s="151"/>
      <c r="E546" s="21"/>
      <c r="F546" s="24"/>
      <c r="G546" s="3"/>
      <c r="H546" s="3"/>
      <c r="I546" s="26"/>
      <c r="J546" s="26"/>
      <c r="K546" s="33"/>
      <c r="L546" s="34"/>
      <c r="M546" s="34" t="str">
        <f t="shared" si="141"/>
        <v/>
      </c>
      <c r="N546" s="34" t="str">
        <f t="shared" si="139"/>
        <v/>
      </c>
      <c r="O546" s="34"/>
      <c r="P546" s="34" t="str">
        <f t="shared" si="140"/>
        <v/>
      </c>
      <c r="Q546" s="34" t="str">
        <f t="shared" si="142"/>
        <v/>
      </c>
      <c r="R546" s="34" t="str">
        <f t="shared" si="143"/>
        <v/>
      </c>
      <c r="S546" s="19" t="str">
        <f t="shared" si="144"/>
        <v/>
      </c>
      <c r="T546" s="19"/>
      <c r="U546" s="19" t="str">
        <f t="shared" si="151"/>
        <v/>
      </c>
      <c r="V546" s="19" t="str">
        <f t="shared" si="145"/>
        <v/>
      </c>
      <c r="W546" s="19" t="str">
        <f t="shared" si="146"/>
        <v/>
      </c>
      <c r="X546" s="19" t="str">
        <f t="shared" si="147"/>
        <v/>
      </c>
      <c r="Y546" s="19" t="str">
        <f t="shared" si="152"/>
        <v/>
      </c>
      <c r="Z546" s="27" t="str">
        <f t="shared" si="148"/>
        <v/>
      </c>
      <c r="AA546" s="32"/>
      <c r="AB546" s="36"/>
      <c r="AC546" s="35" t="str">
        <f t="shared" si="138"/>
        <v/>
      </c>
      <c r="AD546" s="35" t="str">
        <f>IF(AA546="","",SUMIFS(商品管理表!$N$8:$N$10000,商品管理表!$C$8:$C$10000,仕入れ管理表!$D546,商品管理表!$Y$8:$Y$10000,"済"))</f>
        <v/>
      </c>
      <c r="AE546" s="35" t="str">
        <f t="shared" si="153"/>
        <v/>
      </c>
      <c r="AF546" s="18"/>
      <c r="AG546" s="18"/>
      <c r="AH546" s="18"/>
      <c r="AI546" s="156" t="str">
        <f t="shared" si="149"/>
        <v/>
      </c>
      <c r="AJ546" s="127"/>
      <c r="AK546" s="128" t="str">
        <f t="shared" si="150"/>
        <v/>
      </c>
      <c r="AL546" s="128"/>
    </row>
    <row r="547" spans="3:38" x14ac:dyDescent="0.2">
      <c r="C547" s="150">
        <v>539</v>
      </c>
      <c r="D547" s="151"/>
      <c r="E547" s="21"/>
      <c r="F547" s="24"/>
      <c r="G547" s="3"/>
      <c r="H547" s="3"/>
      <c r="I547" s="26"/>
      <c r="J547" s="26"/>
      <c r="K547" s="33"/>
      <c r="L547" s="34"/>
      <c r="M547" s="34" t="str">
        <f t="shared" si="141"/>
        <v/>
      </c>
      <c r="N547" s="34" t="str">
        <f t="shared" si="139"/>
        <v/>
      </c>
      <c r="O547" s="34"/>
      <c r="P547" s="34" t="str">
        <f t="shared" si="140"/>
        <v/>
      </c>
      <c r="Q547" s="34" t="str">
        <f t="shared" si="142"/>
        <v/>
      </c>
      <c r="R547" s="34" t="str">
        <f t="shared" si="143"/>
        <v/>
      </c>
      <c r="S547" s="19" t="str">
        <f t="shared" si="144"/>
        <v/>
      </c>
      <c r="T547" s="19"/>
      <c r="U547" s="19" t="str">
        <f t="shared" si="151"/>
        <v/>
      </c>
      <c r="V547" s="19" t="str">
        <f t="shared" si="145"/>
        <v/>
      </c>
      <c r="W547" s="19" t="str">
        <f t="shared" si="146"/>
        <v/>
      </c>
      <c r="X547" s="19" t="str">
        <f t="shared" si="147"/>
        <v/>
      </c>
      <c r="Y547" s="19" t="str">
        <f t="shared" si="152"/>
        <v/>
      </c>
      <c r="Z547" s="27" t="str">
        <f t="shared" si="148"/>
        <v/>
      </c>
      <c r="AA547" s="32"/>
      <c r="AB547" s="36"/>
      <c r="AC547" s="35" t="str">
        <f t="shared" si="138"/>
        <v/>
      </c>
      <c r="AD547" s="35" t="str">
        <f>IF(AA547="","",SUMIFS(商品管理表!$N$8:$N$10000,商品管理表!$C$8:$C$10000,仕入れ管理表!$D547,商品管理表!$Y$8:$Y$10000,"済"))</f>
        <v/>
      </c>
      <c r="AE547" s="35" t="str">
        <f t="shared" si="153"/>
        <v/>
      </c>
      <c r="AF547" s="18"/>
      <c r="AG547" s="18"/>
      <c r="AH547" s="18"/>
      <c r="AI547" s="156" t="str">
        <f t="shared" si="149"/>
        <v/>
      </c>
      <c r="AJ547" s="127"/>
      <c r="AK547" s="128" t="str">
        <f t="shared" si="150"/>
        <v/>
      </c>
      <c r="AL547" s="128"/>
    </row>
    <row r="548" spans="3:38" x14ac:dyDescent="0.2">
      <c r="C548" s="150">
        <v>540</v>
      </c>
      <c r="D548" s="151"/>
      <c r="E548" s="21"/>
      <c r="F548" s="24"/>
      <c r="G548" s="3"/>
      <c r="H548" s="3"/>
      <c r="I548" s="26"/>
      <c r="J548" s="26"/>
      <c r="K548" s="33"/>
      <c r="L548" s="34"/>
      <c r="M548" s="34" t="str">
        <f t="shared" si="141"/>
        <v/>
      </c>
      <c r="N548" s="34" t="str">
        <f t="shared" si="139"/>
        <v/>
      </c>
      <c r="O548" s="34"/>
      <c r="P548" s="34" t="str">
        <f t="shared" si="140"/>
        <v/>
      </c>
      <c r="Q548" s="34" t="str">
        <f t="shared" si="142"/>
        <v/>
      </c>
      <c r="R548" s="34" t="str">
        <f t="shared" si="143"/>
        <v/>
      </c>
      <c r="S548" s="19" t="str">
        <f t="shared" si="144"/>
        <v/>
      </c>
      <c r="T548" s="19"/>
      <c r="U548" s="19" t="str">
        <f t="shared" si="151"/>
        <v/>
      </c>
      <c r="V548" s="19" t="str">
        <f t="shared" si="145"/>
        <v/>
      </c>
      <c r="W548" s="19" t="str">
        <f t="shared" si="146"/>
        <v/>
      </c>
      <c r="X548" s="19" t="str">
        <f t="shared" si="147"/>
        <v/>
      </c>
      <c r="Y548" s="19" t="str">
        <f t="shared" si="152"/>
        <v/>
      </c>
      <c r="Z548" s="27" t="str">
        <f t="shared" si="148"/>
        <v/>
      </c>
      <c r="AA548" s="32"/>
      <c r="AB548" s="36"/>
      <c r="AC548" s="35" t="str">
        <f t="shared" si="138"/>
        <v/>
      </c>
      <c r="AD548" s="35" t="str">
        <f>IF(AA548="","",SUMIFS(商品管理表!$N$8:$N$10000,商品管理表!$C$8:$C$10000,仕入れ管理表!$D548,商品管理表!$Y$8:$Y$10000,"済"))</f>
        <v/>
      </c>
      <c r="AE548" s="35" t="str">
        <f t="shared" si="153"/>
        <v/>
      </c>
      <c r="AF548" s="18"/>
      <c r="AG548" s="18"/>
      <c r="AH548" s="18"/>
      <c r="AI548" s="156" t="str">
        <f t="shared" si="149"/>
        <v/>
      </c>
      <c r="AJ548" s="127"/>
      <c r="AK548" s="128" t="str">
        <f t="shared" si="150"/>
        <v/>
      </c>
      <c r="AL548" s="128"/>
    </row>
    <row r="549" spans="3:38" x14ac:dyDescent="0.2">
      <c r="C549" s="150">
        <v>541</v>
      </c>
      <c r="D549" s="151"/>
      <c r="E549" s="21"/>
      <c r="F549" s="24"/>
      <c r="G549" s="3"/>
      <c r="H549" s="3"/>
      <c r="I549" s="26"/>
      <c r="J549" s="26"/>
      <c r="K549" s="33"/>
      <c r="L549" s="34"/>
      <c r="M549" s="34" t="str">
        <f t="shared" si="141"/>
        <v/>
      </c>
      <c r="N549" s="34" t="str">
        <f t="shared" si="139"/>
        <v/>
      </c>
      <c r="O549" s="34"/>
      <c r="P549" s="34" t="str">
        <f t="shared" si="140"/>
        <v/>
      </c>
      <c r="Q549" s="34" t="str">
        <f t="shared" si="142"/>
        <v/>
      </c>
      <c r="R549" s="34" t="str">
        <f t="shared" si="143"/>
        <v/>
      </c>
      <c r="S549" s="19" t="str">
        <f t="shared" si="144"/>
        <v/>
      </c>
      <c r="T549" s="19"/>
      <c r="U549" s="19" t="str">
        <f t="shared" si="151"/>
        <v/>
      </c>
      <c r="V549" s="19" t="str">
        <f t="shared" si="145"/>
        <v/>
      </c>
      <c r="W549" s="19" t="str">
        <f t="shared" si="146"/>
        <v/>
      </c>
      <c r="X549" s="19" t="str">
        <f t="shared" si="147"/>
        <v/>
      </c>
      <c r="Y549" s="19" t="str">
        <f t="shared" si="152"/>
        <v/>
      </c>
      <c r="Z549" s="27" t="str">
        <f t="shared" si="148"/>
        <v/>
      </c>
      <c r="AA549" s="32"/>
      <c r="AB549" s="36"/>
      <c r="AC549" s="35" t="str">
        <f t="shared" si="138"/>
        <v/>
      </c>
      <c r="AD549" s="35" t="str">
        <f>IF(AA549="","",SUMIFS(商品管理表!$N$8:$N$10000,商品管理表!$C$8:$C$10000,仕入れ管理表!$D549,商品管理表!$Y$8:$Y$10000,"済"))</f>
        <v/>
      </c>
      <c r="AE549" s="35" t="str">
        <f t="shared" si="153"/>
        <v/>
      </c>
      <c r="AF549" s="18"/>
      <c r="AG549" s="18"/>
      <c r="AH549" s="18"/>
      <c r="AI549" s="156" t="str">
        <f t="shared" si="149"/>
        <v/>
      </c>
      <c r="AJ549" s="127"/>
      <c r="AK549" s="128" t="str">
        <f t="shared" si="150"/>
        <v/>
      </c>
      <c r="AL549" s="128"/>
    </row>
    <row r="550" spans="3:38" x14ac:dyDescent="0.2">
      <c r="C550" s="150">
        <v>542</v>
      </c>
      <c r="D550" s="151"/>
      <c r="E550" s="21"/>
      <c r="F550" s="24"/>
      <c r="G550" s="3"/>
      <c r="H550" s="3"/>
      <c r="I550" s="26"/>
      <c r="J550" s="26"/>
      <c r="K550" s="33"/>
      <c r="L550" s="34"/>
      <c r="M550" s="34" t="str">
        <f t="shared" si="141"/>
        <v/>
      </c>
      <c r="N550" s="34" t="str">
        <f t="shared" si="139"/>
        <v/>
      </c>
      <c r="O550" s="34"/>
      <c r="P550" s="34" t="str">
        <f t="shared" si="140"/>
        <v/>
      </c>
      <c r="Q550" s="34" t="str">
        <f t="shared" si="142"/>
        <v/>
      </c>
      <c r="R550" s="34" t="str">
        <f t="shared" si="143"/>
        <v/>
      </c>
      <c r="S550" s="19" t="str">
        <f t="shared" si="144"/>
        <v/>
      </c>
      <c r="T550" s="19"/>
      <c r="U550" s="19" t="str">
        <f t="shared" si="151"/>
        <v/>
      </c>
      <c r="V550" s="19" t="str">
        <f t="shared" si="145"/>
        <v/>
      </c>
      <c r="W550" s="19" t="str">
        <f t="shared" si="146"/>
        <v/>
      </c>
      <c r="X550" s="19" t="str">
        <f t="shared" si="147"/>
        <v/>
      </c>
      <c r="Y550" s="19" t="str">
        <f t="shared" si="152"/>
        <v/>
      </c>
      <c r="Z550" s="27" t="str">
        <f t="shared" si="148"/>
        <v/>
      </c>
      <c r="AA550" s="32"/>
      <c r="AB550" s="36"/>
      <c r="AC550" s="35" t="str">
        <f t="shared" si="138"/>
        <v/>
      </c>
      <c r="AD550" s="35" t="str">
        <f>IF(AA550="","",SUMIFS(商品管理表!$N$8:$N$10000,商品管理表!$C$8:$C$10000,仕入れ管理表!$D550,商品管理表!$Y$8:$Y$10000,"済"))</f>
        <v/>
      </c>
      <c r="AE550" s="35" t="str">
        <f t="shared" si="153"/>
        <v/>
      </c>
      <c r="AF550" s="18"/>
      <c r="AG550" s="18"/>
      <c r="AH550" s="18"/>
      <c r="AI550" s="156" t="str">
        <f t="shared" si="149"/>
        <v/>
      </c>
      <c r="AJ550" s="127"/>
      <c r="AK550" s="128" t="str">
        <f t="shared" si="150"/>
        <v/>
      </c>
      <c r="AL550" s="128"/>
    </row>
    <row r="551" spans="3:38" x14ac:dyDescent="0.2">
      <c r="C551" s="150">
        <v>543</v>
      </c>
      <c r="D551" s="151"/>
      <c r="E551" s="21"/>
      <c r="F551" s="24"/>
      <c r="G551" s="3"/>
      <c r="H551" s="3"/>
      <c r="I551" s="26"/>
      <c r="J551" s="26"/>
      <c r="K551" s="33"/>
      <c r="L551" s="34"/>
      <c r="M551" s="34" t="str">
        <f t="shared" si="141"/>
        <v/>
      </c>
      <c r="N551" s="34" t="str">
        <f t="shared" si="139"/>
        <v/>
      </c>
      <c r="O551" s="34"/>
      <c r="P551" s="34" t="str">
        <f t="shared" si="140"/>
        <v/>
      </c>
      <c r="Q551" s="34" t="str">
        <f t="shared" si="142"/>
        <v/>
      </c>
      <c r="R551" s="34" t="str">
        <f t="shared" si="143"/>
        <v/>
      </c>
      <c r="S551" s="19" t="str">
        <f t="shared" si="144"/>
        <v/>
      </c>
      <c r="T551" s="19"/>
      <c r="U551" s="19" t="str">
        <f t="shared" si="151"/>
        <v/>
      </c>
      <c r="V551" s="19" t="str">
        <f t="shared" si="145"/>
        <v/>
      </c>
      <c r="W551" s="19" t="str">
        <f t="shared" si="146"/>
        <v/>
      </c>
      <c r="X551" s="19" t="str">
        <f t="shared" si="147"/>
        <v/>
      </c>
      <c r="Y551" s="19" t="str">
        <f t="shared" si="152"/>
        <v/>
      </c>
      <c r="Z551" s="27" t="str">
        <f t="shared" si="148"/>
        <v/>
      </c>
      <c r="AA551" s="32"/>
      <c r="AB551" s="36"/>
      <c r="AC551" s="35" t="str">
        <f t="shared" si="138"/>
        <v/>
      </c>
      <c r="AD551" s="35" t="str">
        <f>IF(AA551="","",SUMIFS(商品管理表!$N$8:$N$10000,商品管理表!$C$8:$C$10000,仕入れ管理表!$D551,商品管理表!$Y$8:$Y$10000,"済"))</f>
        <v/>
      </c>
      <c r="AE551" s="35" t="str">
        <f t="shared" si="153"/>
        <v/>
      </c>
      <c r="AF551" s="18"/>
      <c r="AG551" s="18"/>
      <c r="AH551" s="18"/>
      <c r="AI551" s="156" t="str">
        <f t="shared" si="149"/>
        <v/>
      </c>
      <c r="AJ551" s="127"/>
      <c r="AK551" s="128" t="str">
        <f t="shared" si="150"/>
        <v/>
      </c>
      <c r="AL551" s="128"/>
    </row>
    <row r="552" spans="3:38" x14ac:dyDescent="0.2">
      <c r="C552" s="150">
        <v>544</v>
      </c>
      <c r="D552" s="151"/>
      <c r="E552" s="21"/>
      <c r="F552" s="24"/>
      <c r="G552" s="3"/>
      <c r="H552" s="3"/>
      <c r="I552" s="26"/>
      <c r="J552" s="26"/>
      <c r="K552" s="33"/>
      <c r="L552" s="34"/>
      <c r="M552" s="34" t="str">
        <f t="shared" si="141"/>
        <v/>
      </c>
      <c r="N552" s="34" t="str">
        <f t="shared" si="139"/>
        <v/>
      </c>
      <c r="O552" s="34"/>
      <c r="P552" s="34" t="str">
        <f t="shared" si="140"/>
        <v/>
      </c>
      <c r="Q552" s="34" t="str">
        <f t="shared" si="142"/>
        <v/>
      </c>
      <c r="R552" s="34" t="str">
        <f t="shared" si="143"/>
        <v/>
      </c>
      <c r="S552" s="19" t="str">
        <f t="shared" si="144"/>
        <v/>
      </c>
      <c r="T552" s="19"/>
      <c r="U552" s="19" t="str">
        <f t="shared" si="151"/>
        <v/>
      </c>
      <c r="V552" s="19" t="str">
        <f t="shared" si="145"/>
        <v/>
      </c>
      <c r="W552" s="19" t="str">
        <f t="shared" si="146"/>
        <v/>
      </c>
      <c r="X552" s="19" t="str">
        <f t="shared" si="147"/>
        <v/>
      </c>
      <c r="Y552" s="19" t="str">
        <f t="shared" si="152"/>
        <v/>
      </c>
      <c r="Z552" s="27" t="str">
        <f t="shared" si="148"/>
        <v/>
      </c>
      <c r="AA552" s="32"/>
      <c r="AB552" s="36"/>
      <c r="AC552" s="35" t="str">
        <f t="shared" si="138"/>
        <v/>
      </c>
      <c r="AD552" s="35" t="str">
        <f>IF(AA552="","",SUMIFS(商品管理表!$N$8:$N$10000,商品管理表!$C$8:$C$10000,仕入れ管理表!$D552,商品管理表!$Y$8:$Y$10000,"済"))</f>
        <v/>
      </c>
      <c r="AE552" s="35" t="str">
        <f t="shared" si="153"/>
        <v/>
      </c>
      <c r="AF552" s="18"/>
      <c r="AG552" s="18"/>
      <c r="AH552" s="18"/>
      <c r="AI552" s="156" t="str">
        <f t="shared" si="149"/>
        <v/>
      </c>
      <c r="AJ552" s="127"/>
      <c r="AK552" s="128" t="str">
        <f t="shared" si="150"/>
        <v/>
      </c>
      <c r="AL552" s="128"/>
    </row>
    <row r="553" spans="3:38" x14ac:dyDescent="0.2">
      <c r="C553" s="150">
        <v>545</v>
      </c>
      <c r="D553" s="151"/>
      <c r="E553" s="21"/>
      <c r="F553" s="24"/>
      <c r="G553" s="3"/>
      <c r="H553" s="3"/>
      <c r="I553" s="26"/>
      <c r="J553" s="26"/>
      <c r="K553" s="33"/>
      <c r="L553" s="34"/>
      <c r="M553" s="34" t="str">
        <f t="shared" si="141"/>
        <v/>
      </c>
      <c r="N553" s="34" t="str">
        <f t="shared" si="139"/>
        <v/>
      </c>
      <c r="O553" s="34"/>
      <c r="P553" s="34" t="str">
        <f t="shared" si="140"/>
        <v/>
      </c>
      <c r="Q553" s="34" t="str">
        <f t="shared" si="142"/>
        <v/>
      </c>
      <c r="R553" s="34" t="str">
        <f t="shared" si="143"/>
        <v/>
      </c>
      <c r="S553" s="19" t="str">
        <f t="shared" si="144"/>
        <v/>
      </c>
      <c r="T553" s="19"/>
      <c r="U553" s="19" t="str">
        <f t="shared" si="151"/>
        <v/>
      </c>
      <c r="V553" s="19" t="str">
        <f t="shared" si="145"/>
        <v/>
      </c>
      <c r="W553" s="19" t="str">
        <f t="shared" si="146"/>
        <v/>
      </c>
      <c r="X553" s="19" t="str">
        <f t="shared" si="147"/>
        <v/>
      </c>
      <c r="Y553" s="19" t="str">
        <f t="shared" si="152"/>
        <v/>
      </c>
      <c r="Z553" s="27" t="str">
        <f t="shared" si="148"/>
        <v/>
      </c>
      <c r="AA553" s="32"/>
      <c r="AB553" s="36"/>
      <c r="AC553" s="35" t="str">
        <f t="shared" si="138"/>
        <v/>
      </c>
      <c r="AD553" s="35" t="str">
        <f>IF(AA553="","",SUMIFS(商品管理表!$N$8:$N$10000,商品管理表!$C$8:$C$10000,仕入れ管理表!$D553,商品管理表!$Y$8:$Y$10000,"済"))</f>
        <v/>
      </c>
      <c r="AE553" s="35" t="str">
        <f t="shared" si="153"/>
        <v/>
      </c>
      <c r="AF553" s="18"/>
      <c r="AG553" s="18"/>
      <c r="AH553" s="18"/>
      <c r="AI553" s="156" t="str">
        <f t="shared" si="149"/>
        <v/>
      </c>
      <c r="AJ553" s="127"/>
      <c r="AK553" s="128" t="str">
        <f t="shared" si="150"/>
        <v/>
      </c>
      <c r="AL553" s="128"/>
    </row>
    <row r="554" spans="3:38" x14ac:dyDescent="0.2">
      <c r="C554" s="150">
        <v>546</v>
      </c>
      <c r="D554" s="151"/>
      <c r="E554" s="21"/>
      <c r="F554" s="24"/>
      <c r="G554" s="3"/>
      <c r="H554" s="3"/>
      <c r="I554" s="26"/>
      <c r="J554" s="26"/>
      <c r="K554" s="33"/>
      <c r="L554" s="34"/>
      <c r="M554" s="34" t="str">
        <f t="shared" si="141"/>
        <v/>
      </c>
      <c r="N554" s="34" t="str">
        <f t="shared" si="139"/>
        <v/>
      </c>
      <c r="O554" s="34"/>
      <c r="P554" s="34" t="str">
        <f t="shared" si="140"/>
        <v/>
      </c>
      <c r="Q554" s="34" t="str">
        <f t="shared" si="142"/>
        <v/>
      </c>
      <c r="R554" s="34" t="str">
        <f t="shared" si="143"/>
        <v/>
      </c>
      <c r="S554" s="19" t="str">
        <f t="shared" si="144"/>
        <v/>
      </c>
      <c r="T554" s="19"/>
      <c r="U554" s="19" t="str">
        <f t="shared" si="151"/>
        <v/>
      </c>
      <c r="V554" s="19" t="str">
        <f t="shared" si="145"/>
        <v/>
      </c>
      <c r="W554" s="19" t="str">
        <f t="shared" si="146"/>
        <v/>
      </c>
      <c r="X554" s="19" t="str">
        <f t="shared" si="147"/>
        <v/>
      </c>
      <c r="Y554" s="19" t="str">
        <f t="shared" si="152"/>
        <v/>
      </c>
      <c r="Z554" s="27" t="str">
        <f t="shared" si="148"/>
        <v/>
      </c>
      <c r="AA554" s="32"/>
      <c r="AB554" s="36"/>
      <c r="AC554" s="35" t="str">
        <f t="shared" si="138"/>
        <v/>
      </c>
      <c r="AD554" s="35" t="str">
        <f>IF(AA554="","",SUMIFS(商品管理表!$N$8:$N$10000,商品管理表!$C$8:$C$10000,仕入れ管理表!$D554,商品管理表!$Y$8:$Y$10000,"済"))</f>
        <v/>
      </c>
      <c r="AE554" s="35" t="str">
        <f t="shared" si="153"/>
        <v/>
      </c>
      <c r="AF554" s="18"/>
      <c r="AG554" s="18"/>
      <c r="AH554" s="18"/>
      <c r="AI554" s="156" t="str">
        <f t="shared" si="149"/>
        <v/>
      </c>
      <c r="AJ554" s="127"/>
      <c r="AK554" s="128" t="str">
        <f t="shared" si="150"/>
        <v/>
      </c>
      <c r="AL554" s="128"/>
    </row>
    <row r="555" spans="3:38" x14ac:dyDescent="0.2">
      <c r="C555" s="150">
        <v>547</v>
      </c>
      <c r="D555" s="151"/>
      <c r="E555" s="21"/>
      <c r="F555" s="24"/>
      <c r="G555" s="3"/>
      <c r="H555" s="3"/>
      <c r="I555" s="26"/>
      <c r="J555" s="26"/>
      <c r="K555" s="33"/>
      <c r="L555" s="34"/>
      <c r="M555" s="34" t="str">
        <f t="shared" si="141"/>
        <v/>
      </c>
      <c r="N555" s="34" t="str">
        <f t="shared" si="139"/>
        <v/>
      </c>
      <c r="O555" s="34"/>
      <c r="P555" s="34" t="str">
        <f t="shared" si="140"/>
        <v/>
      </c>
      <c r="Q555" s="34" t="str">
        <f t="shared" si="142"/>
        <v/>
      </c>
      <c r="R555" s="34" t="str">
        <f t="shared" si="143"/>
        <v/>
      </c>
      <c r="S555" s="19" t="str">
        <f t="shared" si="144"/>
        <v/>
      </c>
      <c r="T555" s="19"/>
      <c r="U555" s="19" t="str">
        <f t="shared" si="151"/>
        <v/>
      </c>
      <c r="V555" s="19" t="str">
        <f t="shared" si="145"/>
        <v/>
      </c>
      <c r="W555" s="19" t="str">
        <f t="shared" si="146"/>
        <v/>
      </c>
      <c r="X555" s="19" t="str">
        <f t="shared" si="147"/>
        <v/>
      </c>
      <c r="Y555" s="19" t="str">
        <f t="shared" si="152"/>
        <v/>
      </c>
      <c r="Z555" s="27" t="str">
        <f t="shared" si="148"/>
        <v/>
      </c>
      <c r="AA555" s="32"/>
      <c r="AB555" s="36"/>
      <c r="AC555" s="35" t="str">
        <f t="shared" si="138"/>
        <v/>
      </c>
      <c r="AD555" s="35" t="str">
        <f>IF(AA555="","",SUMIFS(商品管理表!$N$8:$N$10000,商品管理表!$C$8:$C$10000,仕入れ管理表!$D555,商品管理表!$Y$8:$Y$10000,"済"))</f>
        <v/>
      </c>
      <c r="AE555" s="35" t="str">
        <f t="shared" si="153"/>
        <v/>
      </c>
      <c r="AF555" s="18"/>
      <c r="AG555" s="18"/>
      <c r="AH555" s="18"/>
      <c r="AI555" s="156" t="str">
        <f t="shared" si="149"/>
        <v/>
      </c>
      <c r="AJ555" s="127"/>
      <c r="AK555" s="128" t="str">
        <f t="shared" si="150"/>
        <v/>
      </c>
      <c r="AL555" s="128"/>
    </row>
    <row r="556" spans="3:38" x14ac:dyDescent="0.2">
      <c r="C556" s="150">
        <v>548</v>
      </c>
      <c r="D556" s="151"/>
      <c r="E556" s="21"/>
      <c r="F556" s="24"/>
      <c r="G556" s="3"/>
      <c r="H556" s="3"/>
      <c r="I556" s="26"/>
      <c r="J556" s="26"/>
      <c r="K556" s="33"/>
      <c r="L556" s="34"/>
      <c r="M556" s="34" t="str">
        <f t="shared" si="141"/>
        <v/>
      </c>
      <c r="N556" s="34" t="str">
        <f t="shared" si="139"/>
        <v/>
      </c>
      <c r="O556" s="34"/>
      <c r="P556" s="34" t="str">
        <f t="shared" si="140"/>
        <v/>
      </c>
      <c r="Q556" s="34" t="str">
        <f t="shared" si="142"/>
        <v/>
      </c>
      <c r="R556" s="34" t="str">
        <f t="shared" si="143"/>
        <v/>
      </c>
      <c r="S556" s="19" t="str">
        <f t="shared" si="144"/>
        <v/>
      </c>
      <c r="T556" s="19"/>
      <c r="U556" s="19" t="str">
        <f t="shared" si="151"/>
        <v/>
      </c>
      <c r="V556" s="19" t="str">
        <f t="shared" si="145"/>
        <v/>
      </c>
      <c r="W556" s="19" t="str">
        <f t="shared" si="146"/>
        <v/>
      </c>
      <c r="X556" s="19" t="str">
        <f t="shared" si="147"/>
        <v/>
      </c>
      <c r="Y556" s="19" t="str">
        <f t="shared" si="152"/>
        <v/>
      </c>
      <c r="Z556" s="27" t="str">
        <f t="shared" si="148"/>
        <v/>
      </c>
      <c r="AA556" s="32"/>
      <c r="AB556" s="36"/>
      <c r="AC556" s="35" t="str">
        <f t="shared" si="138"/>
        <v/>
      </c>
      <c r="AD556" s="35" t="str">
        <f>IF(AA556="","",SUMIFS(商品管理表!$N$8:$N$10000,商品管理表!$C$8:$C$10000,仕入れ管理表!$D556,商品管理表!$Y$8:$Y$10000,"済"))</f>
        <v/>
      </c>
      <c r="AE556" s="35" t="str">
        <f t="shared" si="153"/>
        <v/>
      </c>
      <c r="AF556" s="18"/>
      <c r="AG556" s="18"/>
      <c r="AH556" s="18"/>
      <c r="AI556" s="156" t="str">
        <f t="shared" si="149"/>
        <v/>
      </c>
      <c r="AJ556" s="127"/>
      <c r="AK556" s="128" t="str">
        <f t="shared" si="150"/>
        <v/>
      </c>
      <c r="AL556" s="128"/>
    </row>
    <row r="557" spans="3:38" x14ac:dyDescent="0.2">
      <c r="C557" s="150">
        <v>549</v>
      </c>
      <c r="D557" s="151"/>
      <c r="E557" s="21"/>
      <c r="F557" s="24"/>
      <c r="G557" s="3"/>
      <c r="H557" s="3"/>
      <c r="I557" s="26"/>
      <c r="J557" s="26"/>
      <c r="K557" s="33"/>
      <c r="L557" s="34"/>
      <c r="M557" s="34" t="str">
        <f t="shared" si="141"/>
        <v/>
      </c>
      <c r="N557" s="34" t="str">
        <f t="shared" si="139"/>
        <v/>
      </c>
      <c r="O557" s="34"/>
      <c r="P557" s="34" t="str">
        <f t="shared" si="140"/>
        <v/>
      </c>
      <c r="Q557" s="34" t="str">
        <f t="shared" si="142"/>
        <v/>
      </c>
      <c r="R557" s="34" t="str">
        <f t="shared" si="143"/>
        <v/>
      </c>
      <c r="S557" s="19" t="str">
        <f t="shared" si="144"/>
        <v/>
      </c>
      <c r="T557" s="19"/>
      <c r="U557" s="19" t="str">
        <f t="shared" si="151"/>
        <v/>
      </c>
      <c r="V557" s="19" t="str">
        <f t="shared" si="145"/>
        <v/>
      </c>
      <c r="W557" s="19" t="str">
        <f t="shared" si="146"/>
        <v/>
      </c>
      <c r="X557" s="19" t="str">
        <f t="shared" si="147"/>
        <v/>
      </c>
      <c r="Y557" s="19" t="str">
        <f t="shared" si="152"/>
        <v/>
      </c>
      <c r="Z557" s="27" t="str">
        <f t="shared" si="148"/>
        <v/>
      </c>
      <c r="AA557" s="32"/>
      <c r="AB557" s="36"/>
      <c r="AC557" s="35" t="str">
        <f t="shared" si="138"/>
        <v/>
      </c>
      <c r="AD557" s="35" t="str">
        <f>IF(AA557="","",SUMIFS(商品管理表!$N$8:$N$10000,商品管理表!$C$8:$C$10000,仕入れ管理表!$D557,商品管理表!$Y$8:$Y$10000,"済"))</f>
        <v/>
      </c>
      <c r="AE557" s="35" t="str">
        <f t="shared" si="153"/>
        <v/>
      </c>
      <c r="AF557" s="18"/>
      <c r="AG557" s="18"/>
      <c r="AH557" s="18"/>
      <c r="AI557" s="156" t="str">
        <f t="shared" si="149"/>
        <v/>
      </c>
      <c r="AJ557" s="127"/>
      <c r="AK557" s="128" t="str">
        <f t="shared" si="150"/>
        <v/>
      </c>
      <c r="AL557" s="128"/>
    </row>
    <row r="558" spans="3:38" x14ac:dyDescent="0.2">
      <c r="C558" s="150">
        <v>550</v>
      </c>
      <c r="D558" s="151"/>
      <c r="E558" s="21"/>
      <c r="F558" s="24"/>
      <c r="G558" s="3"/>
      <c r="H558" s="3"/>
      <c r="I558" s="26"/>
      <c r="J558" s="26"/>
      <c r="K558" s="33"/>
      <c r="L558" s="34"/>
      <c r="M558" s="34" t="str">
        <f t="shared" si="141"/>
        <v/>
      </c>
      <c r="N558" s="34" t="str">
        <f t="shared" si="139"/>
        <v/>
      </c>
      <c r="O558" s="34"/>
      <c r="P558" s="34" t="str">
        <f t="shared" si="140"/>
        <v/>
      </c>
      <c r="Q558" s="34" t="str">
        <f t="shared" si="142"/>
        <v/>
      </c>
      <c r="R558" s="34" t="str">
        <f t="shared" si="143"/>
        <v/>
      </c>
      <c r="S558" s="19" t="str">
        <f t="shared" si="144"/>
        <v/>
      </c>
      <c r="T558" s="19"/>
      <c r="U558" s="19" t="str">
        <f t="shared" si="151"/>
        <v/>
      </c>
      <c r="V558" s="19" t="str">
        <f t="shared" si="145"/>
        <v/>
      </c>
      <c r="W558" s="19" t="str">
        <f t="shared" si="146"/>
        <v/>
      </c>
      <c r="X558" s="19" t="str">
        <f t="shared" si="147"/>
        <v/>
      </c>
      <c r="Y558" s="19" t="str">
        <f t="shared" si="152"/>
        <v/>
      </c>
      <c r="Z558" s="27" t="str">
        <f t="shared" si="148"/>
        <v/>
      </c>
      <c r="AA558" s="32"/>
      <c r="AB558" s="36"/>
      <c r="AC558" s="35" t="str">
        <f t="shared" si="138"/>
        <v/>
      </c>
      <c r="AD558" s="35" t="str">
        <f>IF(AA558="","",SUMIFS(商品管理表!$N$8:$N$10000,商品管理表!$C$8:$C$10000,仕入れ管理表!$D558,商品管理表!$Y$8:$Y$10000,"済"))</f>
        <v/>
      </c>
      <c r="AE558" s="35" t="str">
        <f t="shared" si="153"/>
        <v/>
      </c>
      <c r="AF558" s="18"/>
      <c r="AG558" s="18"/>
      <c r="AH558" s="18"/>
      <c r="AI558" s="156" t="str">
        <f t="shared" si="149"/>
        <v/>
      </c>
      <c r="AJ558" s="127"/>
      <c r="AK558" s="128" t="str">
        <f t="shared" si="150"/>
        <v/>
      </c>
      <c r="AL558" s="128"/>
    </row>
    <row r="559" spans="3:38" x14ac:dyDescent="0.2">
      <c r="C559" s="150">
        <v>551</v>
      </c>
      <c r="D559" s="151"/>
      <c r="E559" s="21"/>
      <c r="F559" s="24"/>
      <c r="G559" s="3"/>
      <c r="H559" s="3"/>
      <c r="I559" s="26"/>
      <c r="J559" s="26"/>
      <c r="K559" s="33"/>
      <c r="L559" s="34"/>
      <c r="M559" s="34" t="str">
        <f t="shared" si="141"/>
        <v/>
      </c>
      <c r="N559" s="34" t="str">
        <f t="shared" si="139"/>
        <v/>
      </c>
      <c r="O559" s="34"/>
      <c r="P559" s="34" t="str">
        <f t="shared" si="140"/>
        <v/>
      </c>
      <c r="Q559" s="34" t="str">
        <f t="shared" si="142"/>
        <v/>
      </c>
      <c r="R559" s="34" t="str">
        <f t="shared" si="143"/>
        <v/>
      </c>
      <c r="S559" s="19" t="str">
        <f t="shared" si="144"/>
        <v/>
      </c>
      <c r="T559" s="19"/>
      <c r="U559" s="19" t="str">
        <f t="shared" si="151"/>
        <v/>
      </c>
      <c r="V559" s="19" t="str">
        <f t="shared" si="145"/>
        <v/>
      </c>
      <c r="W559" s="19" t="str">
        <f t="shared" si="146"/>
        <v/>
      </c>
      <c r="X559" s="19" t="str">
        <f t="shared" si="147"/>
        <v/>
      </c>
      <c r="Y559" s="19" t="str">
        <f t="shared" si="152"/>
        <v/>
      </c>
      <c r="Z559" s="27" t="str">
        <f t="shared" si="148"/>
        <v/>
      </c>
      <c r="AA559" s="32"/>
      <c r="AB559" s="36"/>
      <c r="AC559" s="35" t="str">
        <f t="shared" si="138"/>
        <v/>
      </c>
      <c r="AD559" s="35" t="str">
        <f>IF(AA559="","",SUMIFS(商品管理表!$N$8:$N$10000,商品管理表!$C$8:$C$10000,仕入れ管理表!$D559,商品管理表!$Y$8:$Y$10000,"済"))</f>
        <v/>
      </c>
      <c r="AE559" s="35" t="str">
        <f t="shared" si="153"/>
        <v/>
      </c>
      <c r="AF559" s="18"/>
      <c r="AG559" s="18"/>
      <c r="AH559" s="18"/>
      <c r="AI559" s="156" t="str">
        <f t="shared" si="149"/>
        <v/>
      </c>
      <c r="AJ559" s="127"/>
      <c r="AK559" s="128" t="str">
        <f t="shared" si="150"/>
        <v/>
      </c>
      <c r="AL559" s="128"/>
    </row>
    <row r="560" spans="3:38" x14ac:dyDescent="0.2">
      <c r="C560" s="150">
        <v>552</v>
      </c>
      <c r="D560" s="151"/>
      <c r="E560" s="21"/>
      <c r="F560" s="24"/>
      <c r="G560" s="3"/>
      <c r="H560" s="3"/>
      <c r="I560" s="26"/>
      <c r="J560" s="26"/>
      <c r="K560" s="33"/>
      <c r="L560" s="34"/>
      <c r="M560" s="34" t="str">
        <f t="shared" si="141"/>
        <v/>
      </c>
      <c r="N560" s="34" t="str">
        <f t="shared" si="139"/>
        <v/>
      </c>
      <c r="O560" s="34"/>
      <c r="P560" s="34" t="str">
        <f t="shared" si="140"/>
        <v/>
      </c>
      <c r="Q560" s="34" t="str">
        <f t="shared" si="142"/>
        <v/>
      </c>
      <c r="R560" s="34" t="str">
        <f t="shared" si="143"/>
        <v/>
      </c>
      <c r="S560" s="19" t="str">
        <f t="shared" si="144"/>
        <v/>
      </c>
      <c r="T560" s="19"/>
      <c r="U560" s="19" t="str">
        <f t="shared" si="151"/>
        <v/>
      </c>
      <c r="V560" s="19" t="str">
        <f t="shared" si="145"/>
        <v/>
      </c>
      <c r="W560" s="19" t="str">
        <f t="shared" si="146"/>
        <v/>
      </c>
      <c r="X560" s="19" t="str">
        <f t="shared" si="147"/>
        <v/>
      </c>
      <c r="Y560" s="19" t="str">
        <f t="shared" si="152"/>
        <v/>
      </c>
      <c r="Z560" s="27" t="str">
        <f t="shared" si="148"/>
        <v/>
      </c>
      <c r="AA560" s="32"/>
      <c r="AB560" s="36"/>
      <c r="AC560" s="35" t="str">
        <f t="shared" si="138"/>
        <v/>
      </c>
      <c r="AD560" s="35" t="str">
        <f>IF(AA560="","",SUMIFS(商品管理表!$N$8:$N$10000,商品管理表!$C$8:$C$10000,仕入れ管理表!$D560,商品管理表!$Y$8:$Y$10000,"済"))</f>
        <v/>
      </c>
      <c r="AE560" s="35" t="str">
        <f t="shared" si="153"/>
        <v/>
      </c>
      <c r="AF560" s="18"/>
      <c r="AG560" s="18"/>
      <c r="AH560" s="18"/>
      <c r="AI560" s="156" t="str">
        <f t="shared" si="149"/>
        <v/>
      </c>
      <c r="AJ560" s="127"/>
      <c r="AK560" s="128" t="str">
        <f t="shared" si="150"/>
        <v/>
      </c>
      <c r="AL560" s="128"/>
    </row>
    <row r="561" spans="3:38" x14ac:dyDescent="0.2">
      <c r="C561" s="150">
        <v>553</v>
      </c>
      <c r="D561" s="151"/>
      <c r="E561" s="21"/>
      <c r="F561" s="24"/>
      <c r="G561" s="3"/>
      <c r="H561" s="3"/>
      <c r="I561" s="26"/>
      <c r="J561" s="26"/>
      <c r="K561" s="33"/>
      <c r="L561" s="34"/>
      <c r="M561" s="34" t="str">
        <f t="shared" si="141"/>
        <v/>
      </c>
      <c r="N561" s="34" t="str">
        <f t="shared" si="139"/>
        <v/>
      </c>
      <c r="O561" s="34"/>
      <c r="P561" s="34" t="str">
        <f t="shared" si="140"/>
        <v/>
      </c>
      <c r="Q561" s="34" t="str">
        <f t="shared" si="142"/>
        <v/>
      </c>
      <c r="R561" s="34" t="str">
        <f t="shared" si="143"/>
        <v/>
      </c>
      <c r="S561" s="19" t="str">
        <f t="shared" si="144"/>
        <v/>
      </c>
      <c r="T561" s="19"/>
      <c r="U561" s="19" t="str">
        <f t="shared" si="151"/>
        <v/>
      </c>
      <c r="V561" s="19" t="str">
        <f t="shared" si="145"/>
        <v/>
      </c>
      <c r="W561" s="19" t="str">
        <f t="shared" si="146"/>
        <v/>
      </c>
      <c r="X561" s="19" t="str">
        <f t="shared" si="147"/>
        <v/>
      </c>
      <c r="Y561" s="19" t="str">
        <f t="shared" si="152"/>
        <v/>
      </c>
      <c r="Z561" s="27" t="str">
        <f t="shared" si="148"/>
        <v/>
      </c>
      <c r="AA561" s="32"/>
      <c r="AB561" s="36"/>
      <c r="AC561" s="35" t="str">
        <f t="shared" si="138"/>
        <v/>
      </c>
      <c r="AD561" s="35" t="str">
        <f>IF(AA561="","",SUMIFS(商品管理表!$N$8:$N$10000,商品管理表!$C$8:$C$10000,仕入れ管理表!$D561,商品管理表!$Y$8:$Y$10000,"済"))</f>
        <v/>
      </c>
      <c r="AE561" s="35" t="str">
        <f t="shared" si="153"/>
        <v/>
      </c>
      <c r="AF561" s="18"/>
      <c r="AG561" s="18"/>
      <c r="AH561" s="18"/>
      <c r="AI561" s="156" t="str">
        <f t="shared" si="149"/>
        <v/>
      </c>
      <c r="AJ561" s="127"/>
      <c r="AK561" s="128" t="str">
        <f t="shared" si="150"/>
        <v/>
      </c>
      <c r="AL561" s="128"/>
    </row>
    <row r="562" spans="3:38" x14ac:dyDescent="0.2">
      <c r="C562" s="150">
        <v>554</v>
      </c>
      <c r="D562" s="151"/>
      <c r="E562" s="21"/>
      <c r="F562" s="24"/>
      <c r="G562" s="3"/>
      <c r="H562" s="3"/>
      <c r="I562" s="26"/>
      <c r="J562" s="26"/>
      <c r="K562" s="33"/>
      <c r="L562" s="34"/>
      <c r="M562" s="34" t="str">
        <f t="shared" si="141"/>
        <v/>
      </c>
      <c r="N562" s="34" t="str">
        <f t="shared" si="139"/>
        <v/>
      </c>
      <c r="O562" s="34"/>
      <c r="P562" s="34" t="str">
        <f t="shared" si="140"/>
        <v/>
      </c>
      <c r="Q562" s="34" t="str">
        <f t="shared" si="142"/>
        <v/>
      </c>
      <c r="R562" s="34" t="str">
        <f t="shared" si="143"/>
        <v/>
      </c>
      <c r="S562" s="19" t="str">
        <f t="shared" si="144"/>
        <v/>
      </c>
      <c r="T562" s="19"/>
      <c r="U562" s="19" t="str">
        <f t="shared" si="151"/>
        <v/>
      </c>
      <c r="V562" s="19" t="str">
        <f t="shared" si="145"/>
        <v/>
      </c>
      <c r="W562" s="19" t="str">
        <f t="shared" si="146"/>
        <v/>
      </c>
      <c r="X562" s="19" t="str">
        <f t="shared" si="147"/>
        <v/>
      </c>
      <c r="Y562" s="19" t="str">
        <f t="shared" si="152"/>
        <v/>
      </c>
      <c r="Z562" s="27" t="str">
        <f t="shared" si="148"/>
        <v/>
      </c>
      <c r="AA562" s="32"/>
      <c r="AB562" s="36"/>
      <c r="AC562" s="35" t="str">
        <f t="shared" si="138"/>
        <v/>
      </c>
      <c r="AD562" s="35" t="str">
        <f>IF(AA562="","",SUMIFS(商品管理表!$N$8:$N$10000,商品管理表!$C$8:$C$10000,仕入れ管理表!$D562,商品管理表!$Y$8:$Y$10000,"済"))</f>
        <v/>
      </c>
      <c r="AE562" s="35" t="str">
        <f t="shared" si="153"/>
        <v/>
      </c>
      <c r="AF562" s="18"/>
      <c r="AG562" s="18"/>
      <c r="AH562" s="18"/>
      <c r="AI562" s="156" t="str">
        <f t="shared" si="149"/>
        <v/>
      </c>
      <c r="AJ562" s="127"/>
      <c r="AK562" s="128" t="str">
        <f t="shared" si="150"/>
        <v/>
      </c>
      <c r="AL562" s="128"/>
    </row>
    <row r="563" spans="3:38" x14ac:dyDescent="0.2">
      <c r="C563" s="150">
        <v>555</v>
      </c>
      <c r="D563" s="151"/>
      <c r="E563" s="21"/>
      <c r="F563" s="24"/>
      <c r="G563" s="3"/>
      <c r="H563" s="3"/>
      <c r="I563" s="26"/>
      <c r="J563" s="26"/>
      <c r="K563" s="33"/>
      <c r="L563" s="34"/>
      <c r="M563" s="34" t="str">
        <f t="shared" si="141"/>
        <v/>
      </c>
      <c r="N563" s="34" t="str">
        <f t="shared" si="139"/>
        <v/>
      </c>
      <c r="O563" s="34"/>
      <c r="P563" s="34" t="str">
        <f t="shared" si="140"/>
        <v/>
      </c>
      <c r="Q563" s="34" t="str">
        <f t="shared" si="142"/>
        <v/>
      </c>
      <c r="R563" s="34" t="str">
        <f t="shared" si="143"/>
        <v/>
      </c>
      <c r="S563" s="19" t="str">
        <f t="shared" si="144"/>
        <v/>
      </c>
      <c r="T563" s="19"/>
      <c r="U563" s="19" t="str">
        <f t="shared" si="151"/>
        <v/>
      </c>
      <c r="V563" s="19" t="str">
        <f t="shared" si="145"/>
        <v/>
      </c>
      <c r="W563" s="19" t="str">
        <f t="shared" si="146"/>
        <v/>
      </c>
      <c r="X563" s="19" t="str">
        <f t="shared" si="147"/>
        <v/>
      </c>
      <c r="Y563" s="19" t="str">
        <f t="shared" si="152"/>
        <v/>
      </c>
      <c r="Z563" s="27" t="str">
        <f t="shared" si="148"/>
        <v/>
      </c>
      <c r="AA563" s="32"/>
      <c r="AB563" s="36"/>
      <c r="AC563" s="35" t="str">
        <f t="shared" si="138"/>
        <v/>
      </c>
      <c r="AD563" s="35" t="str">
        <f>IF(AA563="","",SUMIFS(商品管理表!$N$8:$N$10000,商品管理表!$C$8:$C$10000,仕入れ管理表!$D563,商品管理表!$Y$8:$Y$10000,"済"))</f>
        <v/>
      </c>
      <c r="AE563" s="35" t="str">
        <f t="shared" si="153"/>
        <v/>
      </c>
      <c r="AF563" s="18"/>
      <c r="AG563" s="18"/>
      <c r="AH563" s="18"/>
      <c r="AI563" s="156" t="str">
        <f t="shared" si="149"/>
        <v/>
      </c>
      <c r="AJ563" s="127"/>
      <c r="AK563" s="128" t="str">
        <f t="shared" si="150"/>
        <v/>
      </c>
      <c r="AL563" s="128"/>
    </row>
    <row r="564" spans="3:38" x14ac:dyDescent="0.2">
      <c r="C564" s="150">
        <v>556</v>
      </c>
      <c r="D564" s="151"/>
      <c r="E564" s="21"/>
      <c r="F564" s="24"/>
      <c r="G564" s="3"/>
      <c r="H564" s="3"/>
      <c r="I564" s="26"/>
      <c r="J564" s="26"/>
      <c r="K564" s="33"/>
      <c r="L564" s="34"/>
      <c r="M564" s="34" t="str">
        <f t="shared" si="141"/>
        <v/>
      </c>
      <c r="N564" s="34" t="str">
        <f t="shared" si="139"/>
        <v/>
      </c>
      <c r="O564" s="34"/>
      <c r="P564" s="34" t="str">
        <f t="shared" si="140"/>
        <v/>
      </c>
      <c r="Q564" s="34" t="str">
        <f t="shared" si="142"/>
        <v/>
      </c>
      <c r="R564" s="34" t="str">
        <f t="shared" si="143"/>
        <v/>
      </c>
      <c r="S564" s="19" t="str">
        <f t="shared" si="144"/>
        <v/>
      </c>
      <c r="T564" s="19"/>
      <c r="U564" s="19" t="str">
        <f t="shared" si="151"/>
        <v/>
      </c>
      <c r="V564" s="19" t="str">
        <f t="shared" si="145"/>
        <v/>
      </c>
      <c r="W564" s="19" t="str">
        <f t="shared" si="146"/>
        <v/>
      </c>
      <c r="X564" s="19" t="str">
        <f t="shared" si="147"/>
        <v/>
      </c>
      <c r="Y564" s="19" t="str">
        <f t="shared" si="152"/>
        <v/>
      </c>
      <c r="Z564" s="27" t="str">
        <f t="shared" si="148"/>
        <v/>
      </c>
      <c r="AA564" s="32"/>
      <c r="AB564" s="36"/>
      <c r="AC564" s="35" t="str">
        <f t="shared" si="138"/>
        <v/>
      </c>
      <c r="AD564" s="35" t="str">
        <f>IF(AA564="","",SUMIFS(商品管理表!$N$8:$N$10000,商品管理表!$C$8:$C$10000,仕入れ管理表!$D564,商品管理表!$Y$8:$Y$10000,"済"))</f>
        <v/>
      </c>
      <c r="AE564" s="35" t="str">
        <f t="shared" si="153"/>
        <v/>
      </c>
      <c r="AF564" s="18"/>
      <c r="AG564" s="18"/>
      <c r="AH564" s="18"/>
      <c r="AI564" s="156" t="str">
        <f t="shared" si="149"/>
        <v/>
      </c>
      <c r="AJ564" s="127"/>
      <c r="AK564" s="128" t="str">
        <f t="shared" si="150"/>
        <v/>
      </c>
      <c r="AL564" s="128"/>
    </row>
    <row r="565" spans="3:38" x14ac:dyDescent="0.2">
      <c r="C565" s="150">
        <v>557</v>
      </c>
      <c r="D565" s="151"/>
      <c r="E565" s="21"/>
      <c r="F565" s="24"/>
      <c r="G565" s="3"/>
      <c r="H565" s="3"/>
      <c r="I565" s="26"/>
      <c r="J565" s="26"/>
      <c r="K565" s="33"/>
      <c r="L565" s="34"/>
      <c r="M565" s="34" t="str">
        <f t="shared" si="141"/>
        <v/>
      </c>
      <c r="N565" s="34" t="str">
        <f t="shared" si="139"/>
        <v/>
      </c>
      <c r="O565" s="34"/>
      <c r="P565" s="34" t="str">
        <f t="shared" si="140"/>
        <v/>
      </c>
      <c r="Q565" s="34" t="str">
        <f t="shared" si="142"/>
        <v/>
      </c>
      <c r="R565" s="34" t="str">
        <f t="shared" si="143"/>
        <v/>
      </c>
      <c r="S565" s="19" t="str">
        <f t="shared" si="144"/>
        <v/>
      </c>
      <c r="T565" s="19"/>
      <c r="U565" s="19" t="str">
        <f t="shared" si="151"/>
        <v/>
      </c>
      <c r="V565" s="19" t="str">
        <f t="shared" si="145"/>
        <v/>
      </c>
      <c r="W565" s="19" t="str">
        <f t="shared" si="146"/>
        <v/>
      </c>
      <c r="X565" s="19" t="str">
        <f t="shared" si="147"/>
        <v/>
      </c>
      <c r="Y565" s="19" t="str">
        <f t="shared" si="152"/>
        <v/>
      </c>
      <c r="Z565" s="27" t="str">
        <f t="shared" si="148"/>
        <v/>
      </c>
      <c r="AA565" s="32"/>
      <c r="AB565" s="36"/>
      <c r="AC565" s="35" t="str">
        <f t="shared" si="138"/>
        <v/>
      </c>
      <c r="AD565" s="35" t="str">
        <f>IF(AA565="","",SUMIFS(商品管理表!$N$8:$N$10000,商品管理表!$C$8:$C$10000,仕入れ管理表!$D565,商品管理表!$Y$8:$Y$10000,"済"))</f>
        <v/>
      </c>
      <c r="AE565" s="35" t="str">
        <f t="shared" si="153"/>
        <v/>
      </c>
      <c r="AF565" s="18"/>
      <c r="AG565" s="18"/>
      <c r="AH565" s="18"/>
      <c r="AI565" s="156" t="str">
        <f t="shared" si="149"/>
        <v/>
      </c>
      <c r="AJ565" s="127"/>
      <c r="AK565" s="128" t="str">
        <f t="shared" si="150"/>
        <v/>
      </c>
      <c r="AL565" s="128"/>
    </row>
    <row r="566" spans="3:38" x14ac:dyDescent="0.2">
      <c r="C566" s="150">
        <v>558</v>
      </c>
      <c r="D566" s="151"/>
      <c r="E566" s="21"/>
      <c r="F566" s="24"/>
      <c r="G566" s="3"/>
      <c r="H566" s="3"/>
      <c r="I566" s="26"/>
      <c r="J566" s="26"/>
      <c r="K566" s="33"/>
      <c r="L566" s="34"/>
      <c r="M566" s="34" t="str">
        <f t="shared" si="141"/>
        <v/>
      </c>
      <c r="N566" s="34" t="str">
        <f t="shared" si="139"/>
        <v/>
      </c>
      <c r="O566" s="34"/>
      <c r="P566" s="34" t="str">
        <f t="shared" si="140"/>
        <v/>
      </c>
      <c r="Q566" s="34" t="str">
        <f t="shared" si="142"/>
        <v/>
      </c>
      <c r="R566" s="34" t="str">
        <f t="shared" si="143"/>
        <v/>
      </c>
      <c r="S566" s="19" t="str">
        <f t="shared" si="144"/>
        <v/>
      </c>
      <c r="T566" s="19"/>
      <c r="U566" s="19" t="str">
        <f t="shared" si="151"/>
        <v/>
      </c>
      <c r="V566" s="19" t="str">
        <f t="shared" si="145"/>
        <v/>
      </c>
      <c r="W566" s="19" t="str">
        <f t="shared" si="146"/>
        <v/>
      </c>
      <c r="X566" s="19" t="str">
        <f t="shared" si="147"/>
        <v/>
      </c>
      <c r="Y566" s="19" t="str">
        <f t="shared" si="152"/>
        <v/>
      </c>
      <c r="Z566" s="27" t="str">
        <f t="shared" si="148"/>
        <v/>
      </c>
      <c r="AA566" s="32"/>
      <c r="AB566" s="36"/>
      <c r="AC566" s="35" t="str">
        <f t="shared" si="138"/>
        <v/>
      </c>
      <c r="AD566" s="35" t="str">
        <f>IF(AA566="","",SUMIFS(商品管理表!$N$8:$N$10000,商品管理表!$C$8:$C$10000,仕入れ管理表!$D566,商品管理表!$Y$8:$Y$10000,"済"))</f>
        <v/>
      </c>
      <c r="AE566" s="35" t="str">
        <f t="shared" si="153"/>
        <v/>
      </c>
      <c r="AF566" s="18"/>
      <c r="AG566" s="18"/>
      <c r="AH566" s="18"/>
      <c r="AI566" s="156" t="str">
        <f t="shared" si="149"/>
        <v/>
      </c>
      <c r="AJ566" s="127"/>
      <c r="AK566" s="128" t="str">
        <f t="shared" si="150"/>
        <v/>
      </c>
      <c r="AL566" s="128"/>
    </row>
    <row r="567" spans="3:38" x14ac:dyDescent="0.2">
      <c r="C567" s="150">
        <v>559</v>
      </c>
      <c r="D567" s="151"/>
      <c r="E567" s="21"/>
      <c r="F567" s="24"/>
      <c r="G567" s="3"/>
      <c r="H567" s="3"/>
      <c r="I567" s="26"/>
      <c r="J567" s="26"/>
      <c r="K567" s="33"/>
      <c r="L567" s="34"/>
      <c r="M567" s="34" t="str">
        <f t="shared" si="141"/>
        <v/>
      </c>
      <c r="N567" s="34" t="str">
        <f t="shared" si="139"/>
        <v/>
      </c>
      <c r="O567" s="34"/>
      <c r="P567" s="34" t="str">
        <f t="shared" si="140"/>
        <v/>
      </c>
      <c r="Q567" s="34" t="str">
        <f t="shared" si="142"/>
        <v/>
      </c>
      <c r="R567" s="34" t="str">
        <f t="shared" si="143"/>
        <v/>
      </c>
      <c r="S567" s="19" t="str">
        <f t="shared" si="144"/>
        <v/>
      </c>
      <c r="T567" s="19"/>
      <c r="U567" s="19" t="str">
        <f t="shared" si="151"/>
        <v/>
      </c>
      <c r="V567" s="19" t="str">
        <f t="shared" si="145"/>
        <v/>
      </c>
      <c r="W567" s="19" t="str">
        <f t="shared" si="146"/>
        <v/>
      </c>
      <c r="X567" s="19" t="str">
        <f t="shared" si="147"/>
        <v/>
      </c>
      <c r="Y567" s="19" t="str">
        <f t="shared" si="152"/>
        <v/>
      </c>
      <c r="Z567" s="27" t="str">
        <f t="shared" si="148"/>
        <v/>
      </c>
      <c r="AA567" s="32"/>
      <c r="AB567" s="36"/>
      <c r="AC567" s="35" t="str">
        <f t="shared" si="138"/>
        <v/>
      </c>
      <c r="AD567" s="35" t="str">
        <f>IF(AA567="","",SUMIFS(商品管理表!$N$8:$N$10000,商品管理表!$C$8:$C$10000,仕入れ管理表!$D567,商品管理表!$Y$8:$Y$10000,"済"))</f>
        <v/>
      </c>
      <c r="AE567" s="35" t="str">
        <f t="shared" si="153"/>
        <v/>
      </c>
      <c r="AF567" s="18"/>
      <c r="AG567" s="18"/>
      <c r="AH567" s="18"/>
      <c r="AI567" s="156" t="str">
        <f t="shared" si="149"/>
        <v/>
      </c>
      <c r="AJ567" s="127"/>
      <c r="AK567" s="128" t="str">
        <f t="shared" si="150"/>
        <v/>
      </c>
      <c r="AL567" s="128"/>
    </row>
    <row r="568" spans="3:38" x14ac:dyDescent="0.2">
      <c r="C568" s="150">
        <v>560</v>
      </c>
      <c r="D568" s="151"/>
      <c r="E568" s="21"/>
      <c r="F568" s="24"/>
      <c r="G568" s="3"/>
      <c r="H568" s="3"/>
      <c r="I568" s="26"/>
      <c r="J568" s="26"/>
      <c r="K568" s="33"/>
      <c r="L568" s="34"/>
      <c r="M568" s="34" t="str">
        <f t="shared" si="141"/>
        <v/>
      </c>
      <c r="N568" s="34" t="str">
        <f t="shared" si="139"/>
        <v/>
      </c>
      <c r="O568" s="34"/>
      <c r="P568" s="34" t="str">
        <f t="shared" si="140"/>
        <v/>
      </c>
      <c r="Q568" s="34" t="str">
        <f t="shared" si="142"/>
        <v/>
      </c>
      <c r="R568" s="34" t="str">
        <f t="shared" si="143"/>
        <v/>
      </c>
      <c r="S568" s="19" t="str">
        <f t="shared" si="144"/>
        <v/>
      </c>
      <c r="T568" s="19"/>
      <c r="U568" s="19" t="str">
        <f t="shared" si="151"/>
        <v/>
      </c>
      <c r="V568" s="19" t="str">
        <f t="shared" si="145"/>
        <v/>
      </c>
      <c r="W568" s="19" t="str">
        <f t="shared" si="146"/>
        <v/>
      </c>
      <c r="X568" s="19" t="str">
        <f t="shared" si="147"/>
        <v/>
      </c>
      <c r="Y568" s="19" t="str">
        <f t="shared" si="152"/>
        <v/>
      </c>
      <c r="Z568" s="27" t="str">
        <f t="shared" si="148"/>
        <v/>
      </c>
      <c r="AA568" s="32"/>
      <c r="AB568" s="36"/>
      <c r="AC568" s="35" t="str">
        <f t="shared" si="138"/>
        <v/>
      </c>
      <c r="AD568" s="35" t="str">
        <f>IF(AA568="","",SUMIFS(商品管理表!$N$8:$N$10000,商品管理表!$C$8:$C$10000,仕入れ管理表!$D568,商品管理表!$Y$8:$Y$10000,"済"))</f>
        <v/>
      </c>
      <c r="AE568" s="35" t="str">
        <f t="shared" si="153"/>
        <v/>
      </c>
      <c r="AF568" s="18"/>
      <c r="AG568" s="18"/>
      <c r="AH568" s="18"/>
      <c r="AI568" s="156" t="str">
        <f t="shared" si="149"/>
        <v/>
      </c>
      <c r="AJ568" s="127"/>
      <c r="AK568" s="128" t="str">
        <f t="shared" si="150"/>
        <v/>
      </c>
      <c r="AL568" s="128"/>
    </row>
    <row r="569" spans="3:38" x14ac:dyDescent="0.2">
      <c r="C569" s="150">
        <v>561</v>
      </c>
      <c r="D569" s="151"/>
      <c r="E569" s="21"/>
      <c r="F569" s="24"/>
      <c r="G569" s="3"/>
      <c r="H569" s="3"/>
      <c r="I569" s="26"/>
      <c r="J569" s="26"/>
      <c r="K569" s="33"/>
      <c r="L569" s="34"/>
      <c r="M569" s="34" t="str">
        <f t="shared" si="141"/>
        <v/>
      </c>
      <c r="N569" s="34" t="str">
        <f t="shared" si="139"/>
        <v/>
      </c>
      <c r="O569" s="34"/>
      <c r="P569" s="34" t="str">
        <f t="shared" si="140"/>
        <v/>
      </c>
      <c r="Q569" s="34" t="str">
        <f t="shared" si="142"/>
        <v/>
      </c>
      <c r="R569" s="34" t="str">
        <f t="shared" si="143"/>
        <v/>
      </c>
      <c r="S569" s="19" t="str">
        <f t="shared" si="144"/>
        <v/>
      </c>
      <c r="T569" s="19"/>
      <c r="U569" s="19" t="str">
        <f t="shared" si="151"/>
        <v/>
      </c>
      <c r="V569" s="19" t="str">
        <f t="shared" si="145"/>
        <v/>
      </c>
      <c r="W569" s="19" t="str">
        <f t="shared" si="146"/>
        <v/>
      </c>
      <c r="X569" s="19" t="str">
        <f t="shared" si="147"/>
        <v/>
      </c>
      <c r="Y569" s="19" t="str">
        <f t="shared" si="152"/>
        <v/>
      </c>
      <c r="Z569" s="27" t="str">
        <f t="shared" si="148"/>
        <v/>
      </c>
      <c r="AA569" s="32"/>
      <c r="AB569" s="36"/>
      <c r="AC569" s="35" t="str">
        <f t="shared" si="138"/>
        <v/>
      </c>
      <c r="AD569" s="35" t="str">
        <f>IF(AA569="","",SUMIFS(商品管理表!$N$8:$N$10000,商品管理表!$C$8:$C$10000,仕入れ管理表!$D569,商品管理表!$Y$8:$Y$10000,"済"))</f>
        <v/>
      </c>
      <c r="AE569" s="35" t="str">
        <f t="shared" si="153"/>
        <v/>
      </c>
      <c r="AF569" s="18"/>
      <c r="AG569" s="18"/>
      <c r="AH569" s="18"/>
      <c r="AI569" s="156" t="str">
        <f t="shared" si="149"/>
        <v/>
      </c>
      <c r="AJ569" s="127"/>
      <c r="AK569" s="128" t="str">
        <f t="shared" si="150"/>
        <v/>
      </c>
      <c r="AL569" s="128"/>
    </row>
    <row r="570" spans="3:38" x14ac:dyDescent="0.2">
      <c r="C570" s="150">
        <v>562</v>
      </c>
      <c r="D570" s="151"/>
      <c r="E570" s="21"/>
      <c r="F570" s="24"/>
      <c r="G570" s="3"/>
      <c r="H570" s="3"/>
      <c r="I570" s="26"/>
      <c r="J570" s="26"/>
      <c r="K570" s="33"/>
      <c r="L570" s="34"/>
      <c r="M570" s="34" t="str">
        <f t="shared" si="141"/>
        <v/>
      </c>
      <c r="N570" s="34" t="str">
        <f t="shared" si="139"/>
        <v/>
      </c>
      <c r="O570" s="34"/>
      <c r="P570" s="34" t="str">
        <f t="shared" si="140"/>
        <v/>
      </c>
      <c r="Q570" s="34" t="str">
        <f t="shared" si="142"/>
        <v/>
      </c>
      <c r="R570" s="34" t="str">
        <f t="shared" si="143"/>
        <v/>
      </c>
      <c r="S570" s="19" t="str">
        <f t="shared" si="144"/>
        <v/>
      </c>
      <c r="T570" s="19"/>
      <c r="U570" s="19" t="str">
        <f t="shared" si="151"/>
        <v/>
      </c>
      <c r="V570" s="19" t="str">
        <f t="shared" si="145"/>
        <v/>
      </c>
      <c r="W570" s="19" t="str">
        <f t="shared" si="146"/>
        <v/>
      </c>
      <c r="X570" s="19" t="str">
        <f t="shared" si="147"/>
        <v/>
      </c>
      <c r="Y570" s="19" t="str">
        <f t="shared" si="152"/>
        <v/>
      </c>
      <c r="Z570" s="27" t="str">
        <f t="shared" si="148"/>
        <v/>
      </c>
      <c r="AA570" s="32"/>
      <c r="AB570" s="36"/>
      <c r="AC570" s="35" t="str">
        <f t="shared" si="138"/>
        <v/>
      </c>
      <c r="AD570" s="35" t="str">
        <f>IF(AA570="","",SUMIFS(商品管理表!$N$8:$N$10000,商品管理表!$C$8:$C$10000,仕入れ管理表!$D570,商品管理表!$Y$8:$Y$10000,"済"))</f>
        <v/>
      </c>
      <c r="AE570" s="35" t="str">
        <f t="shared" si="153"/>
        <v/>
      </c>
      <c r="AF570" s="18"/>
      <c r="AG570" s="18"/>
      <c r="AH570" s="18"/>
      <c r="AI570" s="156" t="str">
        <f t="shared" si="149"/>
        <v/>
      </c>
      <c r="AJ570" s="127"/>
      <c r="AK570" s="128" t="str">
        <f t="shared" si="150"/>
        <v/>
      </c>
      <c r="AL570" s="128"/>
    </row>
    <row r="571" spans="3:38" x14ac:dyDescent="0.2">
      <c r="C571" s="150">
        <v>563</v>
      </c>
      <c r="D571" s="151"/>
      <c r="E571" s="21"/>
      <c r="F571" s="24"/>
      <c r="G571" s="3"/>
      <c r="H571" s="3"/>
      <c r="I571" s="26"/>
      <c r="J571" s="26"/>
      <c r="K571" s="33"/>
      <c r="L571" s="34"/>
      <c r="M571" s="34" t="str">
        <f t="shared" si="141"/>
        <v/>
      </c>
      <c r="N571" s="34" t="str">
        <f t="shared" si="139"/>
        <v/>
      </c>
      <c r="O571" s="34"/>
      <c r="P571" s="34" t="str">
        <f t="shared" si="140"/>
        <v/>
      </c>
      <c r="Q571" s="34" t="str">
        <f t="shared" si="142"/>
        <v/>
      </c>
      <c r="R571" s="34" t="str">
        <f t="shared" si="143"/>
        <v/>
      </c>
      <c r="S571" s="19" t="str">
        <f t="shared" si="144"/>
        <v/>
      </c>
      <c r="T571" s="19"/>
      <c r="U571" s="19" t="str">
        <f t="shared" si="151"/>
        <v/>
      </c>
      <c r="V571" s="19" t="str">
        <f t="shared" si="145"/>
        <v/>
      </c>
      <c r="W571" s="19" t="str">
        <f t="shared" si="146"/>
        <v/>
      </c>
      <c r="X571" s="19" t="str">
        <f t="shared" si="147"/>
        <v/>
      </c>
      <c r="Y571" s="19" t="str">
        <f t="shared" si="152"/>
        <v/>
      </c>
      <c r="Z571" s="27" t="str">
        <f t="shared" si="148"/>
        <v/>
      </c>
      <c r="AA571" s="32"/>
      <c r="AB571" s="36"/>
      <c r="AC571" s="35" t="str">
        <f t="shared" si="138"/>
        <v/>
      </c>
      <c r="AD571" s="35" t="str">
        <f>IF(AA571="","",SUMIFS(商品管理表!$N$8:$N$10000,商品管理表!$C$8:$C$10000,仕入れ管理表!$D571,商品管理表!$Y$8:$Y$10000,"済"))</f>
        <v/>
      </c>
      <c r="AE571" s="35" t="str">
        <f t="shared" si="153"/>
        <v/>
      </c>
      <c r="AF571" s="18"/>
      <c r="AG571" s="18"/>
      <c r="AH571" s="18"/>
      <c r="AI571" s="156" t="str">
        <f t="shared" si="149"/>
        <v/>
      </c>
      <c r="AJ571" s="127"/>
      <c r="AK571" s="128" t="str">
        <f t="shared" si="150"/>
        <v/>
      </c>
      <c r="AL571" s="128"/>
    </row>
    <row r="572" spans="3:38" x14ac:dyDescent="0.2">
      <c r="C572" s="150">
        <v>564</v>
      </c>
      <c r="D572" s="151"/>
      <c r="E572" s="21"/>
      <c r="F572" s="24"/>
      <c r="G572" s="3"/>
      <c r="H572" s="3"/>
      <c r="I572" s="26"/>
      <c r="J572" s="26"/>
      <c r="K572" s="33"/>
      <c r="L572" s="34"/>
      <c r="M572" s="34" t="str">
        <f t="shared" si="141"/>
        <v/>
      </c>
      <c r="N572" s="34" t="str">
        <f t="shared" si="139"/>
        <v/>
      </c>
      <c r="O572" s="34"/>
      <c r="P572" s="34" t="str">
        <f t="shared" si="140"/>
        <v/>
      </c>
      <c r="Q572" s="34" t="str">
        <f t="shared" si="142"/>
        <v/>
      </c>
      <c r="R572" s="34" t="str">
        <f t="shared" si="143"/>
        <v/>
      </c>
      <c r="S572" s="19" t="str">
        <f t="shared" si="144"/>
        <v/>
      </c>
      <c r="T572" s="19"/>
      <c r="U572" s="19" t="str">
        <f t="shared" si="151"/>
        <v/>
      </c>
      <c r="V572" s="19" t="str">
        <f t="shared" si="145"/>
        <v/>
      </c>
      <c r="W572" s="19" t="str">
        <f t="shared" si="146"/>
        <v/>
      </c>
      <c r="X572" s="19" t="str">
        <f t="shared" si="147"/>
        <v/>
      </c>
      <c r="Y572" s="19" t="str">
        <f t="shared" si="152"/>
        <v/>
      </c>
      <c r="Z572" s="27" t="str">
        <f t="shared" si="148"/>
        <v/>
      </c>
      <c r="AA572" s="32"/>
      <c r="AB572" s="36"/>
      <c r="AC572" s="35" t="str">
        <f t="shared" si="138"/>
        <v/>
      </c>
      <c r="AD572" s="35" t="str">
        <f>IF(AA572="","",SUMIFS(商品管理表!$N$8:$N$10000,商品管理表!$C$8:$C$10000,仕入れ管理表!$D572,商品管理表!$Y$8:$Y$10000,"済"))</f>
        <v/>
      </c>
      <c r="AE572" s="35" t="str">
        <f t="shared" si="153"/>
        <v/>
      </c>
      <c r="AF572" s="18"/>
      <c r="AG572" s="18"/>
      <c r="AH572" s="18"/>
      <c r="AI572" s="156" t="str">
        <f t="shared" si="149"/>
        <v/>
      </c>
      <c r="AJ572" s="127"/>
      <c r="AK572" s="128" t="str">
        <f t="shared" si="150"/>
        <v/>
      </c>
      <c r="AL572" s="128"/>
    </row>
    <row r="573" spans="3:38" x14ac:dyDescent="0.2">
      <c r="C573" s="150">
        <v>565</v>
      </c>
      <c r="D573" s="151"/>
      <c r="E573" s="21"/>
      <c r="F573" s="24"/>
      <c r="G573" s="3"/>
      <c r="H573" s="3"/>
      <c r="I573" s="26"/>
      <c r="J573" s="26"/>
      <c r="K573" s="33"/>
      <c r="L573" s="34"/>
      <c r="M573" s="34" t="str">
        <f t="shared" si="141"/>
        <v/>
      </c>
      <c r="N573" s="34" t="str">
        <f t="shared" si="139"/>
        <v/>
      </c>
      <c r="O573" s="34"/>
      <c r="P573" s="34" t="str">
        <f t="shared" si="140"/>
        <v/>
      </c>
      <c r="Q573" s="34" t="str">
        <f t="shared" si="142"/>
        <v/>
      </c>
      <c r="R573" s="34" t="str">
        <f t="shared" si="143"/>
        <v/>
      </c>
      <c r="S573" s="19" t="str">
        <f t="shared" si="144"/>
        <v/>
      </c>
      <c r="T573" s="19"/>
      <c r="U573" s="19" t="str">
        <f t="shared" si="151"/>
        <v/>
      </c>
      <c r="V573" s="19" t="str">
        <f t="shared" si="145"/>
        <v/>
      </c>
      <c r="W573" s="19" t="str">
        <f t="shared" si="146"/>
        <v/>
      </c>
      <c r="X573" s="19" t="str">
        <f t="shared" si="147"/>
        <v/>
      </c>
      <c r="Y573" s="19" t="str">
        <f t="shared" si="152"/>
        <v/>
      </c>
      <c r="Z573" s="27" t="str">
        <f t="shared" si="148"/>
        <v/>
      </c>
      <c r="AA573" s="32"/>
      <c r="AB573" s="36"/>
      <c r="AC573" s="35" t="str">
        <f t="shared" si="138"/>
        <v/>
      </c>
      <c r="AD573" s="35" t="str">
        <f>IF(AA573="","",SUMIFS(商品管理表!$N$8:$N$10000,商品管理表!$C$8:$C$10000,仕入れ管理表!$D573,商品管理表!$Y$8:$Y$10000,"済"))</f>
        <v/>
      </c>
      <c r="AE573" s="35" t="str">
        <f t="shared" si="153"/>
        <v/>
      </c>
      <c r="AF573" s="18"/>
      <c r="AG573" s="18"/>
      <c r="AH573" s="18"/>
      <c r="AI573" s="156" t="str">
        <f t="shared" si="149"/>
        <v/>
      </c>
      <c r="AJ573" s="127"/>
      <c r="AK573" s="128" t="str">
        <f t="shared" si="150"/>
        <v/>
      </c>
      <c r="AL573" s="128"/>
    </row>
    <row r="574" spans="3:38" x14ac:dyDescent="0.2">
      <c r="C574" s="150">
        <v>566</v>
      </c>
      <c r="D574" s="151"/>
      <c r="E574" s="21"/>
      <c r="F574" s="24"/>
      <c r="G574" s="3"/>
      <c r="H574" s="3"/>
      <c r="I574" s="26"/>
      <c r="J574" s="26"/>
      <c r="K574" s="33"/>
      <c r="L574" s="34"/>
      <c r="M574" s="34" t="str">
        <f t="shared" si="141"/>
        <v/>
      </c>
      <c r="N574" s="34" t="str">
        <f t="shared" si="139"/>
        <v/>
      </c>
      <c r="O574" s="34"/>
      <c r="P574" s="34" t="str">
        <f t="shared" si="140"/>
        <v/>
      </c>
      <c r="Q574" s="34" t="str">
        <f t="shared" si="142"/>
        <v/>
      </c>
      <c r="R574" s="34" t="str">
        <f t="shared" si="143"/>
        <v/>
      </c>
      <c r="S574" s="19" t="str">
        <f t="shared" si="144"/>
        <v/>
      </c>
      <c r="T574" s="19"/>
      <c r="U574" s="19" t="str">
        <f t="shared" si="151"/>
        <v/>
      </c>
      <c r="V574" s="19" t="str">
        <f t="shared" si="145"/>
        <v/>
      </c>
      <c r="W574" s="19" t="str">
        <f t="shared" si="146"/>
        <v/>
      </c>
      <c r="X574" s="19" t="str">
        <f t="shared" si="147"/>
        <v/>
      </c>
      <c r="Y574" s="19" t="str">
        <f t="shared" si="152"/>
        <v/>
      </c>
      <c r="Z574" s="27" t="str">
        <f t="shared" si="148"/>
        <v/>
      </c>
      <c r="AA574" s="32"/>
      <c r="AB574" s="36"/>
      <c r="AC574" s="35" t="str">
        <f t="shared" si="138"/>
        <v/>
      </c>
      <c r="AD574" s="35" t="str">
        <f>IF(AA574="","",SUMIFS(商品管理表!$N$8:$N$10000,商品管理表!$C$8:$C$10000,仕入れ管理表!$D574,商品管理表!$Y$8:$Y$10000,"済"))</f>
        <v/>
      </c>
      <c r="AE574" s="35" t="str">
        <f t="shared" si="153"/>
        <v/>
      </c>
      <c r="AF574" s="18"/>
      <c r="AG574" s="18"/>
      <c r="AH574" s="18"/>
      <c r="AI574" s="156" t="str">
        <f t="shared" si="149"/>
        <v/>
      </c>
      <c r="AJ574" s="127"/>
      <c r="AK574" s="128" t="str">
        <f t="shared" si="150"/>
        <v/>
      </c>
      <c r="AL574" s="128"/>
    </row>
    <row r="575" spans="3:38" x14ac:dyDescent="0.2">
      <c r="C575" s="150">
        <v>567</v>
      </c>
      <c r="D575" s="151"/>
      <c r="E575" s="21"/>
      <c r="F575" s="24"/>
      <c r="G575" s="3"/>
      <c r="H575" s="3"/>
      <c r="I575" s="26"/>
      <c r="J575" s="26"/>
      <c r="K575" s="33"/>
      <c r="L575" s="34"/>
      <c r="M575" s="34" t="str">
        <f t="shared" si="141"/>
        <v/>
      </c>
      <c r="N575" s="34" t="str">
        <f t="shared" si="139"/>
        <v/>
      </c>
      <c r="O575" s="34"/>
      <c r="P575" s="34" t="str">
        <f t="shared" si="140"/>
        <v/>
      </c>
      <c r="Q575" s="34" t="str">
        <f t="shared" si="142"/>
        <v/>
      </c>
      <c r="R575" s="34" t="str">
        <f t="shared" si="143"/>
        <v/>
      </c>
      <c r="S575" s="19" t="str">
        <f t="shared" si="144"/>
        <v/>
      </c>
      <c r="T575" s="19"/>
      <c r="U575" s="19" t="str">
        <f t="shared" si="151"/>
        <v/>
      </c>
      <c r="V575" s="19" t="str">
        <f t="shared" si="145"/>
        <v/>
      </c>
      <c r="W575" s="19" t="str">
        <f t="shared" si="146"/>
        <v/>
      </c>
      <c r="X575" s="19" t="str">
        <f t="shared" si="147"/>
        <v/>
      </c>
      <c r="Y575" s="19" t="str">
        <f t="shared" si="152"/>
        <v/>
      </c>
      <c r="Z575" s="27" t="str">
        <f t="shared" si="148"/>
        <v/>
      </c>
      <c r="AA575" s="32"/>
      <c r="AB575" s="36"/>
      <c r="AC575" s="35" t="str">
        <f t="shared" si="138"/>
        <v/>
      </c>
      <c r="AD575" s="35" t="str">
        <f>IF(AA575="","",SUMIFS(商品管理表!$N$8:$N$10000,商品管理表!$C$8:$C$10000,仕入れ管理表!$D575,商品管理表!$Y$8:$Y$10000,"済"))</f>
        <v/>
      </c>
      <c r="AE575" s="35" t="str">
        <f t="shared" si="153"/>
        <v/>
      </c>
      <c r="AF575" s="18"/>
      <c r="AG575" s="18"/>
      <c r="AH575" s="18"/>
      <c r="AI575" s="156" t="str">
        <f t="shared" si="149"/>
        <v/>
      </c>
      <c r="AJ575" s="127"/>
      <c r="AK575" s="128" t="str">
        <f t="shared" si="150"/>
        <v/>
      </c>
      <c r="AL575" s="128"/>
    </row>
    <row r="576" spans="3:38" x14ac:dyDescent="0.2">
      <c r="C576" s="150">
        <v>568</v>
      </c>
      <c r="D576" s="151"/>
      <c r="E576" s="21"/>
      <c r="F576" s="24"/>
      <c r="G576" s="3"/>
      <c r="H576" s="3"/>
      <c r="I576" s="26"/>
      <c r="J576" s="26"/>
      <c r="K576" s="33"/>
      <c r="L576" s="34"/>
      <c r="M576" s="34" t="str">
        <f t="shared" si="141"/>
        <v/>
      </c>
      <c r="N576" s="34" t="str">
        <f t="shared" si="139"/>
        <v/>
      </c>
      <c r="O576" s="34"/>
      <c r="P576" s="34" t="str">
        <f t="shared" si="140"/>
        <v/>
      </c>
      <c r="Q576" s="34" t="str">
        <f t="shared" si="142"/>
        <v/>
      </c>
      <c r="R576" s="34" t="str">
        <f t="shared" si="143"/>
        <v/>
      </c>
      <c r="S576" s="19" t="str">
        <f t="shared" si="144"/>
        <v/>
      </c>
      <c r="T576" s="19"/>
      <c r="U576" s="19" t="str">
        <f t="shared" si="151"/>
        <v/>
      </c>
      <c r="V576" s="19" t="str">
        <f t="shared" si="145"/>
        <v/>
      </c>
      <c r="W576" s="19" t="str">
        <f t="shared" si="146"/>
        <v/>
      </c>
      <c r="X576" s="19" t="str">
        <f t="shared" si="147"/>
        <v/>
      </c>
      <c r="Y576" s="19" t="str">
        <f t="shared" si="152"/>
        <v/>
      </c>
      <c r="Z576" s="27" t="str">
        <f t="shared" si="148"/>
        <v/>
      </c>
      <c r="AA576" s="32"/>
      <c r="AB576" s="36"/>
      <c r="AC576" s="35" t="str">
        <f t="shared" si="138"/>
        <v/>
      </c>
      <c r="AD576" s="35" t="str">
        <f>IF(AA576="","",SUMIFS(商品管理表!$N$8:$N$10000,商品管理表!$C$8:$C$10000,仕入れ管理表!$D576,商品管理表!$Y$8:$Y$10000,"済"))</f>
        <v/>
      </c>
      <c r="AE576" s="35" t="str">
        <f t="shared" si="153"/>
        <v/>
      </c>
      <c r="AF576" s="18"/>
      <c r="AG576" s="18"/>
      <c r="AH576" s="18"/>
      <c r="AI576" s="156" t="str">
        <f t="shared" si="149"/>
        <v/>
      </c>
      <c r="AJ576" s="127"/>
      <c r="AK576" s="128" t="str">
        <f t="shared" si="150"/>
        <v/>
      </c>
      <c r="AL576" s="128"/>
    </row>
    <row r="577" spans="3:38" x14ac:dyDescent="0.2">
      <c r="C577" s="150">
        <v>569</v>
      </c>
      <c r="D577" s="151"/>
      <c r="E577" s="21"/>
      <c r="F577" s="24"/>
      <c r="G577" s="3"/>
      <c r="H577" s="3"/>
      <c r="I577" s="26"/>
      <c r="J577" s="26"/>
      <c r="K577" s="33"/>
      <c r="L577" s="34"/>
      <c r="M577" s="34" t="str">
        <f t="shared" si="141"/>
        <v/>
      </c>
      <c r="N577" s="34" t="str">
        <f t="shared" si="139"/>
        <v/>
      </c>
      <c r="O577" s="34"/>
      <c r="P577" s="34" t="str">
        <f t="shared" si="140"/>
        <v/>
      </c>
      <c r="Q577" s="34" t="str">
        <f t="shared" si="142"/>
        <v/>
      </c>
      <c r="R577" s="34" t="str">
        <f t="shared" si="143"/>
        <v/>
      </c>
      <c r="S577" s="19" t="str">
        <f t="shared" si="144"/>
        <v/>
      </c>
      <c r="T577" s="19"/>
      <c r="U577" s="19" t="str">
        <f t="shared" si="151"/>
        <v/>
      </c>
      <c r="V577" s="19" t="str">
        <f t="shared" si="145"/>
        <v/>
      </c>
      <c r="W577" s="19" t="str">
        <f t="shared" si="146"/>
        <v/>
      </c>
      <c r="X577" s="19" t="str">
        <f t="shared" si="147"/>
        <v/>
      </c>
      <c r="Y577" s="19" t="str">
        <f t="shared" si="152"/>
        <v/>
      </c>
      <c r="Z577" s="27" t="str">
        <f t="shared" si="148"/>
        <v/>
      </c>
      <c r="AA577" s="32"/>
      <c r="AB577" s="36"/>
      <c r="AC577" s="35" t="str">
        <f t="shared" si="138"/>
        <v/>
      </c>
      <c r="AD577" s="35" t="str">
        <f>IF(AA577="","",SUMIFS(商品管理表!$N$8:$N$10000,商品管理表!$C$8:$C$10000,仕入れ管理表!$D577,商品管理表!$Y$8:$Y$10000,"済"))</f>
        <v/>
      </c>
      <c r="AE577" s="35" t="str">
        <f t="shared" si="153"/>
        <v/>
      </c>
      <c r="AF577" s="18"/>
      <c r="AG577" s="18"/>
      <c r="AH577" s="18"/>
      <c r="AI577" s="156" t="str">
        <f t="shared" si="149"/>
        <v/>
      </c>
      <c r="AJ577" s="127"/>
      <c r="AK577" s="128" t="str">
        <f t="shared" si="150"/>
        <v/>
      </c>
      <c r="AL577" s="128"/>
    </row>
    <row r="578" spans="3:38" x14ac:dyDescent="0.2">
      <c r="C578" s="150">
        <v>570</v>
      </c>
      <c r="D578" s="151"/>
      <c r="E578" s="21"/>
      <c r="F578" s="24"/>
      <c r="G578" s="3"/>
      <c r="H578" s="3"/>
      <c r="I578" s="26"/>
      <c r="J578" s="26"/>
      <c r="K578" s="33"/>
      <c r="L578" s="34"/>
      <c r="M578" s="34" t="str">
        <f t="shared" si="141"/>
        <v/>
      </c>
      <c r="N578" s="34" t="str">
        <f t="shared" si="139"/>
        <v/>
      </c>
      <c r="O578" s="34"/>
      <c r="P578" s="34" t="str">
        <f t="shared" si="140"/>
        <v/>
      </c>
      <c r="Q578" s="34" t="str">
        <f t="shared" si="142"/>
        <v/>
      </c>
      <c r="R578" s="34" t="str">
        <f t="shared" si="143"/>
        <v/>
      </c>
      <c r="S578" s="19" t="str">
        <f t="shared" si="144"/>
        <v/>
      </c>
      <c r="T578" s="19"/>
      <c r="U578" s="19" t="str">
        <f t="shared" si="151"/>
        <v/>
      </c>
      <c r="V578" s="19" t="str">
        <f t="shared" si="145"/>
        <v/>
      </c>
      <c r="W578" s="19" t="str">
        <f t="shared" si="146"/>
        <v/>
      </c>
      <c r="X578" s="19" t="str">
        <f t="shared" si="147"/>
        <v/>
      </c>
      <c r="Y578" s="19" t="str">
        <f t="shared" si="152"/>
        <v/>
      </c>
      <c r="Z578" s="27" t="str">
        <f t="shared" si="148"/>
        <v/>
      </c>
      <c r="AA578" s="32"/>
      <c r="AB578" s="36"/>
      <c r="AC578" s="35" t="str">
        <f t="shared" si="138"/>
        <v/>
      </c>
      <c r="AD578" s="35" t="str">
        <f>IF(AA578="","",SUMIFS(商品管理表!$N$8:$N$10000,商品管理表!$C$8:$C$10000,仕入れ管理表!$D578,商品管理表!$Y$8:$Y$10000,"済"))</f>
        <v/>
      </c>
      <c r="AE578" s="35" t="str">
        <f t="shared" si="153"/>
        <v/>
      </c>
      <c r="AF578" s="18"/>
      <c r="AG578" s="18"/>
      <c r="AH578" s="18"/>
      <c r="AI578" s="156" t="str">
        <f t="shared" si="149"/>
        <v/>
      </c>
      <c r="AJ578" s="127"/>
      <c r="AK578" s="128" t="str">
        <f t="shared" si="150"/>
        <v/>
      </c>
      <c r="AL578" s="128"/>
    </row>
    <row r="579" spans="3:38" x14ac:dyDescent="0.2">
      <c r="C579" s="150">
        <v>571</v>
      </c>
      <c r="D579" s="151"/>
      <c r="E579" s="21"/>
      <c r="F579" s="24"/>
      <c r="G579" s="3"/>
      <c r="H579" s="3"/>
      <c r="I579" s="26"/>
      <c r="J579" s="26"/>
      <c r="K579" s="33"/>
      <c r="L579" s="34"/>
      <c r="M579" s="34" t="str">
        <f t="shared" si="141"/>
        <v/>
      </c>
      <c r="N579" s="34" t="str">
        <f t="shared" si="139"/>
        <v/>
      </c>
      <c r="O579" s="34"/>
      <c r="P579" s="34" t="str">
        <f t="shared" si="140"/>
        <v/>
      </c>
      <c r="Q579" s="34" t="str">
        <f t="shared" si="142"/>
        <v/>
      </c>
      <c r="R579" s="34" t="str">
        <f t="shared" si="143"/>
        <v/>
      </c>
      <c r="S579" s="19" t="str">
        <f t="shared" si="144"/>
        <v/>
      </c>
      <c r="T579" s="19"/>
      <c r="U579" s="19" t="str">
        <f t="shared" si="151"/>
        <v/>
      </c>
      <c r="V579" s="19" t="str">
        <f t="shared" si="145"/>
        <v/>
      </c>
      <c r="W579" s="19" t="str">
        <f t="shared" si="146"/>
        <v/>
      </c>
      <c r="X579" s="19" t="str">
        <f t="shared" si="147"/>
        <v/>
      </c>
      <c r="Y579" s="19" t="str">
        <f t="shared" si="152"/>
        <v/>
      </c>
      <c r="Z579" s="27" t="str">
        <f t="shared" si="148"/>
        <v/>
      </c>
      <c r="AA579" s="32"/>
      <c r="AB579" s="36"/>
      <c r="AC579" s="35" t="str">
        <f t="shared" si="138"/>
        <v/>
      </c>
      <c r="AD579" s="35" t="str">
        <f>IF(AA579="","",SUMIFS(商品管理表!$N$8:$N$10000,商品管理表!$C$8:$C$10000,仕入れ管理表!$D579,商品管理表!$Y$8:$Y$10000,"済"))</f>
        <v/>
      </c>
      <c r="AE579" s="35" t="str">
        <f t="shared" si="153"/>
        <v/>
      </c>
      <c r="AF579" s="18"/>
      <c r="AG579" s="18"/>
      <c r="AH579" s="18"/>
      <c r="AI579" s="156" t="str">
        <f t="shared" si="149"/>
        <v/>
      </c>
      <c r="AJ579" s="127"/>
      <c r="AK579" s="128" t="str">
        <f t="shared" si="150"/>
        <v/>
      </c>
      <c r="AL579" s="128"/>
    </row>
    <row r="580" spans="3:38" x14ac:dyDescent="0.2">
      <c r="C580" s="150">
        <v>572</v>
      </c>
      <c r="D580" s="151"/>
      <c r="E580" s="21"/>
      <c r="F580" s="24"/>
      <c r="G580" s="3"/>
      <c r="H580" s="3"/>
      <c r="I580" s="26"/>
      <c r="J580" s="26"/>
      <c r="K580" s="33"/>
      <c r="L580" s="34"/>
      <c r="M580" s="34" t="str">
        <f t="shared" si="141"/>
        <v/>
      </c>
      <c r="N580" s="34" t="str">
        <f t="shared" si="139"/>
        <v/>
      </c>
      <c r="O580" s="34"/>
      <c r="P580" s="34" t="str">
        <f t="shared" si="140"/>
        <v/>
      </c>
      <c r="Q580" s="34" t="str">
        <f t="shared" si="142"/>
        <v/>
      </c>
      <c r="R580" s="34" t="str">
        <f t="shared" si="143"/>
        <v/>
      </c>
      <c r="S580" s="19" t="str">
        <f t="shared" si="144"/>
        <v/>
      </c>
      <c r="T580" s="19"/>
      <c r="U580" s="19" t="str">
        <f t="shared" si="151"/>
        <v/>
      </c>
      <c r="V580" s="19" t="str">
        <f t="shared" si="145"/>
        <v/>
      </c>
      <c r="W580" s="19" t="str">
        <f t="shared" si="146"/>
        <v/>
      </c>
      <c r="X580" s="19" t="str">
        <f t="shared" si="147"/>
        <v/>
      </c>
      <c r="Y580" s="19" t="str">
        <f t="shared" si="152"/>
        <v/>
      </c>
      <c r="Z580" s="27" t="str">
        <f t="shared" si="148"/>
        <v/>
      </c>
      <c r="AA580" s="32"/>
      <c r="AB580" s="36"/>
      <c r="AC580" s="35" t="str">
        <f t="shared" si="138"/>
        <v/>
      </c>
      <c r="AD580" s="35" t="str">
        <f>IF(AA580="","",SUMIFS(商品管理表!$N$8:$N$10000,商品管理表!$C$8:$C$10000,仕入れ管理表!$D580,商品管理表!$Y$8:$Y$10000,"済"))</f>
        <v/>
      </c>
      <c r="AE580" s="35" t="str">
        <f t="shared" si="153"/>
        <v/>
      </c>
      <c r="AF580" s="18"/>
      <c r="AG580" s="18"/>
      <c r="AH580" s="18"/>
      <c r="AI580" s="156" t="str">
        <f t="shared" si="149"/>
        <v/>
      </c>
      <c r="AJ580" s="127"/>
      <c r="AK580" s="128" t="str">
        <f t="shared" si="150"/>
        <v/>
      </c>
      <c r="AL580" s="128"/>
    </row>
    <row r="581" spans="3:38" x14ac:dyDescent="0.2">
      <c r="C581" s="150">
        <v>573</v>
      </c>
      <c r="D581" s="151"/>
      <c r="E581" s="21"/>
      <c r="F581" s="24"/>
      <c r="G581" s="3"/>
      <c r="H581" s="3"/>
      <c r="I581" s="26"/>
      <c r="J581" s="26"/>
      <c r="K581" s="33"/>
      <c r="L581" s="34"/>
      <c r="M581" s="34" t="str">
        <f t="shared" si="141"/>
        <v/>
      </c>
      <c r="N581" s="34" t="str">
        <f t="shared" si="139"/>
        <v/>
      </c>
      <c r="O581" s="34"/>
      <c r="P581" s="34" t="str">
        <f t="shared" si="140"/>
        <v/>
      </c>
      <c r="Q581" s="34" t="str">
        <f t="shared" si="142"/>
        <v/>
      </c>
      <c r="R581" s="34" t="str">
        <f t="shared" si="143"/>
        <v/>
      </c>
      <c r="S581" s="19" t="str">
        <f t="shared" si="144"/>
        <v/>
      </c>
      <c r="T581" s="19"/>
      <c r="U581" s="19" t="str">
        <f t="shared" si="151"/>
        <v/>
      </c>
      <c r="V581" s="19" t="str">
        <f t="shared" si="145"/>
        <v/>
      </c>
      <c r="W581" s="19" t="str">
        <f t="shared" si="146"/>
        <v/>
      </c>
      <c r="X581" s="19" t="str">
        <f t="shared" si="147"/>
        <v/>
      </c>
      <c r="Y581" s="19" t="str">
        <f t="shared" si="152"/>
        <v/>
      </c>
      <c r="Z581" s="27" t="str">
        <f t="shared" si="148"/>
        <v/>
      </c>
      <c r="AA581" s="32"/>
      <c r="AB581" s="36"/>
      <c r="AC581" s="35" t="str">
        <f t="shared" si="138"/>
        <v/>
      </c>
      <c r="AD581" s="35" t="str">
        <f>IF(AA581="","",SUMIFS(商品管理表!$N$8:$N$10000,商品管理表!$C$8:$C$10000,仕入れ管理表!$D581,商品管理表!$Y$8:$Y$10000,"済"))</f>
        <v/>
      </c>
      <c r="AE581" s="35" t="str">
        <f t="shared" si="153"/>
        <v/>
      </c>
      <c r="AF581" s="18"/>
      <c r="AG581" s="18"/>
      <c r="AH581" s="18"/>
      <c r="AI581" s="156" t="str">
        <f t="shared" si="149"/>
        <v/>
      </c>
      <c r="AJ581" s="127"/>
      <c r="AK581" s="128" t="str">
        <f t="shared" si="150"/>
        <v/>
      </c>
      <c r="AL581" s="128"/>
    </row>
    <row r="582" spans="3:38" x14ac:dyDescent="0.2">
      <c r="C582" s="150">
        <v>574</v>
      </c>
      <c r="D582" s="151"/>
      <c r="E582" s="21"/>
      <c r="F582" s="24"/>
      <c r="G582" s="3"/>
      <c r="H582" s="3"/>
      <c r="I582" s="26"/>
      <c r="J582" s="26"/>
      <c r="K582" s="33"/>
      <c r="L582" s="34"/>
      <c r="M582" s="34" t="str">
        <f t="shared" si="141"/>
        <v/>
      </c>
      <c r="N582" s="34" t="str">
        <f t="shared" si="139"/>
        <v/>
      </c>
      <c r="O582" s="34"/>
      <c r="P582" s="34" t="str">
        <f t="shared" si="140"/>
        <v/>
      </c>
      <c r="Q582" s="34" t="str">
        <f t="shared" si="142"/>
        <v/>
      </c>
      <c r="R582" s="34" t="str">
        <f t="shared" si="143"/>
        <v/>
      </c>
      <c r="S582" s="19" t="str">
        <f t="shared" si="144"/>
        <v/>
      </c>
      <c r="T582" s="19"/>
      <c r="U582" s="19" t="str">
        <f t="shared" si="151"/>
        <v/>
      </c>
      <c r="V582" s="19" t="str">
        <f t="shared" si="145"/>
        <v/>
      </c>
      <c r="W582" s="19" t="str">
        <f t="shared" si="146"/>
        <v/>
      </c>
      <c r="X582" s="19" t="str">
        <f t="shared" si="147"/>
        <v/>
      </c>
      <c r="Y582" s="19" t="str">
        <f t="shared" si="152"/>
        <v/>
      </c>
      <c r="Z582" s="27" t="str">
        <f t="shared" si="148"/>
        <v/>
      </c>
      <c r="AA582" s="32"/>
      <c r="AB582" s="36"/>
      <c r="AC582" s="35" t="str">
        <f t="shared" si="138"/>
        <v/>
      </c>
      <c r="AD582" s="35" t="str">
        <f>IF(AA582="","",SUMIFS(商品管理表!$N$8:$N$10000,商品管理表!$C$8:$C$10000,仕入れ管理表!$D582,商品管理表!$Y$8:$Y$10000,"済"))</f>
        <v/>
      </c>
      <c r="AE582" s="35" t="str">
        <f t="shared" si="153"/>
        <v/>
      </c>
      <c r="AF582" s="18"/>
      <c r="AG582" s="18"/>
      <c r="AH582" s="18"/>
      <c r="AI582" s="156" t="str">
        <f t="shared" si="149"/>
        <v/>
      </c>
      <c r="AJ582" s="127"/>
      <c r="AK582" s="128" t="str">
        <f t="shared" si="150"/>
        <v/>
      </c>
      <c r="AL582" s="128"/>
    </row>
    <row r="583" spans="3:38" x14ac:dyDescent="0.2">
      <c r="C583" s="150">
        <v>575</v>
      </c>
      <c r="D583" s="151"/>
      <c r="E583" s="21"/>
      <c r="F583" s="24"/>
      <c r="G583" s="3"/>
      <c r="H583" s="3"/>
      <c r="I583" s="26"/>
      <c r="J583" s="26"/>
      <c r="K583" s="33"/>
      <c r="L583" s="34"/>
      <c r="M583" s="34" t="str">
        <f t="shared" si="141"/>
        <v/>
      </c>
      <c r="N583" s="34" t="str">
        <f t="shared" si="139"/>
        <v/>
      </c>
      <c r="O583" s="34"/>
      <c r="P583" s="34" t="str">
        <f t="shared" si="140"/>
        <v/>
      </c>
      <c r="Q583" s="34" t="str">
        <f t="shared" si="142"/>
        <v/>
      </c>
      <c r="R583" s="34" t="str">
        <f t="shared" si="143"/>
        <v/>
      </c>
      <c r="S583" s="19" t="str">
        <f t="shared" si="144"/>
        <v/>
      </c>
      <c r="T583" s="19"/>
      <c r="U583" s="19" t="str">
        <f t="shared" si="151"/>
        <v/>
      </c>
      <c r="V583" s="19" t="str">
        <f t="shared" si="145"/>
        <v/>
      </c>
      <c r="W583" s="19" t="str">
        <f t="shared" si="146"/>
        <v/>
      </c>
      <c r="X583" s="19" t="str">
        <f t="shared" si="147"/>
        <v/>
      </c>
      <c r="Y583" s="19" t="str">
        <f t="shared" si="152"/>
        <v/>
      </c>
      <c r="Z583" s="27" t="str">
        <f t="shared" si="148"/>
        <v/>
      </c>
      <c r="AA583" s="32"/>
      <c r="AB583" s="36"/>
      <c r="AC583" s="35" t="str">
        <f t="shared" si="138"/>
        <v/>
      </c>
      <c r="AD583" s="35" t="str">
        <f>IF(AA583="","",SUMIFS(商品管理表!$N$8:$N$10000,商品管理表!$C$8:$C$10000,仕入れ管理表!$D583,商品管理表!$Y$8:$Y$10000,"済"))</f>
        <v/>
      </c>
      <c r="AE583" s="35" t="str">
        <f t="shared" si="153"/>
        <v/>
      </c>
      <c r="AF583" s="18"/>
      <c r="AG583" s="18"/>
      <c r="AH583" s="18"/>
      <c r="AI583" s="156" t="str">
        <f t="shared" si="149"/>
        <v/>
      </c>
      <c r="AJ583" s="127"/>
      <c r="AK583" s="128" t="str">
        <f t="shared" si="150"/>
        <v/>
      </c>
      <c r="AL583" s="128"/>
    </row>
    <row r="584" spans="3:38" x14ac:dyDescent="0.2">
      <c r="C584" s="150">
        <v>576</v>
      </c>
      <c r="D584" s="151"/>
      <c r="E584" s="21"/>
      <c r="F584" s="24"/>
      <c r="G584" s="3"/>
      <c r="H584" s="3"/>
      <c r="I584" s="26"/>
      <c r="J584" s="26"/>
      <c r="K584" s="33"/>
      <c r="L584" s="34"/>
      <c r="M584" s="34" t="str">
        <f t="shared" si="141"/>
        <v/>
      </c>
      <c r="N584" s="34" t="str">
        <f t="shared" si="139"/>
        <v/>
      </c>
      <c r="O584" s="34"/>
      <c r="P584" s="34" t="str">
        <f t="shared" si="140"/>
        <v/>
      </c>
      <c r="Q584" s="34" t="str">
        <f t="shared" si="142"/>
        <v/>
      </c>
      <c r="R584" s="34" t="str">
        <f t="shared" si="143"/>
        <v/>
      </c>
      <c r="S584" s="19" t="str">
        <f t="shared" si="144"/>
        <v/>
      </c>
      <c r="T584" s="19"/>
      <c r="U584" s="19" t="str">
        <f t="shared" si="151"/>
        <v/>
      </c>
      <c r="V584" s="19" t="str">
        <f t="shared" si="145"/>
        <v/>
      </c>
      <c r="W584" s="19" t="str">
        <f t="shared" si="146"/>
        <v/>
      </c>
      <c r="X584" s="19" t="str">
        <f t="shared" si="147"/>
        <v/>
      </c>
      <c r="Y584" s="19" t="str">
        <f t="shared" si="152"/>
        <v/>
      </c>
      <c r="Z584" s="27" t="str">
        <f t="shared" si="148"/>
        <v/>
      </c>
      <c r="AA584" s="32"/>
      <c r="AB584" s="36"/>
      <c r="AC584" s="35" t="str">
        <f t="shared" ref="AC584:AC647" si="154">IF(AB584="","",IF(VLOOKUP($D584,出品日データ,1,FALSE)="","","済"))</f>
        <v/>
      </c>
      <c r="AD584" s="35" t="str">
        <f>IF(AA584="","",SUMIFS(商品管理表!$N$8:$N$10000,商品管理表!$C$8:$C$10000,仕入れ管理表!$D584,商品管理表!$Y$8:$Y$10000,"済"))</f>
        <v/>
      </c>
      <c r="AE584" s="35" t="str">
        <f t="shared" si="153"/>
        <v/>
      </c>
      <c r="AF584" s="18"/>
      <c r="AG584" s="18"/>
      <c r="AH584" s="18"/>
      <c r="AI584" s="156" t="str">
        <f t="shared" si="149"/>
        <v/>
      </c>
      <c r="AJ584" s="127"/>
      <c r="AK584" s="128" t="str">
        <f t="shared" si="150"/>
        <v/>
      </c>
      <c r="AL584" s="128"/>
    </row>
    <row r="585" spans="3:38" x14ac:dyDescent="0.2">
      <c r="C585" s="150">
        <v>577</v>
      </c>
      <c r="D585" s="151"/>
      <c r="E585" s="21"/>
      <c r="F585" s="24"/>
      <c r="G585" s="3"/>
      <c r="H585" s="3"/>
      <c r="I585" s="26"/>
      <c r="J585" s="26"/>
      <c r="K585" s="33"/>
      <c r="L585" s="34"/>
      <c r="M585" s="34" t="str">
        <f t="shared" si="141"/>
        <v/>
      </c>
      <c r="N585" s="34" t="str">
        <f t="shared" si="139"/>
        <v/>
      </c>
      <c r="O585" s="34"/>
      <c r="P585" s="34" t="str">
        <f t="shared" si="140"/>
        <v/>
      </c>
      <c r="Q585" s="34" t="str">
        <f t="shared" si="142"/>
        <v/>
      </c>
      <c r="R585" s="34" t="str">
        <f t="shared" si="143"/>
        <v/>
      </c>
      <c r="S585" s="19" t="str">
        <f t="shared" si="144"/>
        <v/>
      </c>
      <c r="T585" s="19"/>
      <c r="U585" s="19" t="str">
        <f t="shared" si="151"/>
        <v/>
      </c>
      <c r="V585" s="19" t="str">
        <f t="shared" si="145"/>
        <v/>
      </c>
      <c r="W585" s="19" t="str">
        <f t="shared" si="146"/>
        <v/>
      </c>
      <c r="X585" s="19" t="str">
        <f t="shared" si="147"/>
        <v/>
      </c>
      <c r="Y585" s="19" t="str">
        <f t="shared" si="152"/>
        <v/>
      </c>
      <c r="Z585" s="27" t="str">
        <f t="shared" si="148"/>
        <v/>
      </c>
      <c r="AA585" s="32"/>
      <c r="AB585" s="36"/>
      <c r="AC585" s="35" t="str">
        <f t="shared" si="154"/>
        <v/>
      </c>
      <c r="AD585" s="35" t="str">
        <f>IF(AA585="","",SUMIFS(商品管理表!$N$8:$N$10000,商品管理表!$C$8:$C$10000,仕入れ管理表!$D585,商品管理表!$Y$8:$Y$10000,"済"))</f>
        <v/>
      </c>
      <c r="AE585" s="35" t="str">
        <f t="shared" si="153"/>
        <v/>
      </c>
      <c r="AF585" s="18"/>
      <c r="AG585" s="18"/>
      <c r="AH585" s="18"/>
      <c r="AI585" s="156" t="str">
        <f t="shared" si="149"/>
        <v/>
      </c>
      <c r="AJ585" s="127"/>
      <c r="AK585" s="128" t="str">
        <f t="shared" si="150"/>
        <v/>
      </c>
      <c r="AL585" s="128"/>
    </row>
    <row r="586" spans="3:38" x14ac:dyDescent="0.2">
      <c r="C586" s="150">
        <v>578</v>
      </c>
      <c r="D586" s="151"/>
      <c r="E586" s="21"/>
      <c r="F586" s="24"/>
      <c r="G586" s="3"/>
      <c r="H586" s="3"/>
      <c r="I586" s="26"/>
      <c r="J586" s="26"/>
      <c r="K586" s="33"/>
      <c r="L586" s="34"/>
      <c r="M586" s="34" t="str">
        <f t="shared" si="141"/>
        <v/>
      </c>
      <c r="N586" s="34" t="str">
        <f t="shared" ref="N586:N649" si="155">IF(L586="","",L586)</f>
        <v/>
      </c>
      <c r="O586" s="34"/>
      <c r="P586" s="34" t="str">
        <f t="shared" ref="P586:P649" si="156">IF(L586="","",(N586+O586)*1.016)</f>
        <v/>
      </c>
      <c r="Q586" s="34" t="str">
        <f t="shared" si="142"/>
        <v/>
      </c>
      <c r="R586" s="34" t="str">
        <f t="shared" si="143"/>
        <v/>
      </c>
      <c r="S586" s="19" t="str">
        <f t="shared" si="144"/>
        <v/>
      </c>
      <c r="T586" s="19"/>
      <c r="U586" s="19" t="str">
        <f t="shared" si="151"/>
        <v/>
      </c>
      <c r="V586" s="19" t="str">
        <f t="shared" si="145"/>
        <v/>
      </c>
      <c r="W586" s="19" t="str">
        <f t="shared" si="146"/>
        <v/>
      </c>
      <c r="X586" s="19" t="str">
        <f t="shared" si="147"/>
        <v/>
      </c>
      <c r="Y586" s="19" t="str">
        <f t="shared" si="152"/>
        <v/>
      </c>
      <c r="Z586" s="27" t="str">
        <f t="shared" si="148"/>
        <v/>
      </c>
      <c r="AA586" s="32"/>
      <c r="AB586" s="36"/>
      <c r="AC586" s="35" t="str">
        <f t="shared" si="154"/>
        <v/>
      </c>
      <c r="AD586" s="35" t="str">
        <f>IF(AA586="","",SUMIFS(商品管理表!$N$8:$N$10000,商品管理表!$C$8:$C$10000,仕入れ管理表!$D586,商品管理表!$Y$8:$Y$10000,"済"))</f>
        <v/>
      </c>
      <c r="AE586" s="35" t="str">
        <f t="shared" si="153"/>
        <v/>
      </c>
      <c r="AF586" s="18"/>
      <c r="AG586" s="18"/>
      <c r="AH586" s="18"/>
      <c r="AI586" s="156" t="str">
        <f t="shared" si="149"/>
        <v/>
      </c>
      <c r="AJ586" s="127"/>
      <c r="AK586" s="128" t="str">
        <f t="shared" si="150"/>
        <v/>
      </c>
      <c r="AL586" s="128"/>
    </row>
    <row r="587" spans="3:38" x14ac:dyDescent="0.2">
      <c r="C587" s="150">
        <v>579</v>
      </c>
      <c r="D587" s="151"/>
      <c r="E587" s="21"/>
      <c r="F587" s="24"/>
      <c r="G587" s="3"/>
      <c r="H587" s="3"/>
      <c r="I587" s="26"/>
      <c r="J587" s="26"/>
      <c r="K587" s="33"/>
      <c r="L587" s="34"/>
      <c r="M587" s="34" t="str">
        <f t="shared" ref="M587:M650" si="157">IF(L587="","",L587*K587)</f>
        <v/>
      </c>
      <c r="N587" s="34" t="str">
        <f t="shared" si="155"/>
        <v/>
      </c>
      <c r="O587" s="34"/>
      <c r="P587" s="34" t="str">
        <f t="shared" si="156"/>
        <v/>
      </c>
      <c r="Q587" s="34" t="str">
        <f t="shared" ref="Q587:Q650" si="158">IF(N587="","",IF(O587="",0,N587*0.1))</f>
        <v/>
      </c>
      <c r="R587" s="34" t="str">
        <f t="shared" ref="R587:R650" si="159">IF(P587="","",P587+Q587)</f>
        <v/>
      </c>
      <c r="S587" s="19" t="str">
        <f t="shared" ref="S587:S650" si="160">IF(L587="","",P587*K587)</f>
        <v/>
      </c>
      <c r="T587" s="19"/>
      <c r="U587" s="19" t="str">
        <f t="shared" si="151"/>
        <v/>
      </c>
      <c r="V587" s="19" t="str">
        <f t="shared" ref="V587:V650" si="161">IF(T587="","",T587*0.0864)</f>
        <v/>
      </c>
      <c r="W587" s="19" t="str">
        <f t="shared" ref="W587:W650" si="162">IF(U587="","",U587*0.0864)</f>
        <v/>
      </c>
      <c r="X587" s="19" t="str">
        <f t="shared" ref="X587:X650" si="163">IF(T587="","",T587-R587-V587)</f>
        <v/>
      </c>
      <c r="Y587" s="19" t="str">
        <f t="shared" si="152"/>
        <v/>
      </c>
      <c r="Z587" s="27" t="str">
        <f t="shared" ref="Z587:Z650" si="164">IF(Y587="","",Y587/U587)</f>
        <v/>
      </c>
      <c r="AA587" s="32"/>
      <c r="AB587" s="36"/>
      <c r="AC587" s="35" t="str">
        <f t="shared" si="154"/>
        <v/>
      </c>
      <c r="AD587" s="35" t="str">
        <f>IF(AA587="","",SUMIFS(商品管理表!$N$8:$N$10000,商品管理表!$C$8:$C$10000,仕入れ管理表!$D587,商品管理表!$Y$8:$Y$10000,"済"))</f>
        <v/>
      </c>
      <c r="AE587" s="35" t="str">
        <f t="shared" si="153"/>
        <v/>
      </c>
      <c r="AF587" s="18"/>
      <c r="AG587" s="18"/>
      <c r="AH587" s="18"/>
      <c r="AI587" s="156" t="str">
        <f t="shared" ref="AI587:AI650" si="165">IF(O587="","","MyUS")</f>
        <v/>
      </c>
      <c r="AJ587" s="127"/>
      <c r="AK587" s="128" t="str">
        <f t="shared" ref="AK587:AK650" si="166">IF(AA587="済",N587*AE587,"")</f>
        <v/>
      </c>
      <c r="AL587" s="128"/>
    </row>
    <row r="588" spans="3:38" x14ac:dyDescent="0.2">
      <c r="C588" s="150">
        <v>580</v>
      </c>
      <c r="D588" s="151"/>
      <c r="E588" s="21"/>
      <c r="F588" s="24"/>
      <c r="G588" s="3"/>
      <c r="H588" s="3"/>
      <c r="I588" s="26"/>
      <c r="J588" s="26"/>
      <c r="K588" s="33"/>
      <c r="L588" s="34"/>
      <c r="M588" s="34" t="str">
        <f t="shared" si="157"/>
        <v/>
      </c>
      <c r="N588" s="34" t="str">
        <f t="shared" si="155"/>
        <v/>
      </c>
      <c r="O588" s="34"/>
      <c r="P588" s="34" t="str">
        <f t="shared" si="156"/>
        <v/>
      </c>
      <c r="Q588" s="34" t="str">
        <f t="shared" si="158"/>
        <v/>
      </c>
      <c r="R588" s="34" t="str">
        <f t="shared" si="159"/>
        <v/>
      </c>
      <c r="S588" s="19" t="str">
        <f t="shared" si="160"/>
        <v/>
      </c>
      <c r="T588" s="19"/>
      <c r="U588" s="19" t="str">
        <f t="shared" ref="U588:U651" si="167">IF(T588="","",K588*T588)</f>
        <v/>
      </c>
      <c r="V588" s="19" t="str">
        <f t="shared" si="161"/>
        <v/>
      </c>
      <c r="W588" s="19" t="str">
        <f t="shared" si="162"/>
        <v/>
      </c>
      <c r="X588" s="19" t="str">
        <f t="shared" si="163"/>
        <v/>
      </c>
      <c r="Y588" s="19" t="str">
        <f t="shared" ref="Y588:Y651" si="168">IF(U588="","",U588-W588-Q588-S588)</f>
        <v/>
      </c>
      <c r="Z588" s="27" t="str">
        <f t="shared" si="164"/>
        <v/>
      </c>
      <c r="AA588" s="32"/>
      <c r="AB588" s="36"/>
      <c r="AC588" s="35" t="str">
        <f t="shared" si="154"/>
        <v/>
      </c>
      <c r="AD588" s="35" t="str">
        <f>IF(AA588="","",SUMIFS(商品管理表!$N$8:$N$10000,商品管理表!$C$8:$C$10000,仕入れ管理表!$D588,商品管理表!$Y$8:$Y$10000,"済"))</f>
        <v/>
      </c>
      <c r="AE588" s="35" t="str">
        <f t="shared" ref="AE588:AE651" si="169">IF(AD588&lt;&gt;"",K588-AD588,"")</f>
        <v/>
      </c>
      <c r="AF588" s="18"/>
      <c r="AG588" s="18"/>
      <c r="AH588" s="18"/>
      <c r="AI588" s="156" t="str">
        <f t="shared" si="165"/>
        <v/>
      </c>
      <c r="AJ588" s="127"/>
      <c r="AK588" s="128" t="str">
        <f t="shared" si="166"/>
        <v/>
      </c>
      <c r="AL588" s="128"/>
    </row>
    <row r="589" spans="3:38" x14ac:dyDescent="0.2">
      <c r="C589" s="150">
        <v>581</v>
      </c>
      <c r="D589" s="151"/>
      <c r="E589" s="21"/>
      <c r="F589" s="24"/>
      <c r="G589" s="3"/>
      <c r="H589" s="3"/>
      <c r="I589" s="26"/>
      <c r="J589" s="26"/>
      <c r="K589" s="33"/>
      <c r="L589" s="34"/>
      <c r="M589" s="34" t="str">
        <f t="shared" si="157"/>
        <v/>
      </c>
      <c r="N589" s="34" t="str">
        <f t="shared" si="155"/>
        <v/>
      </c>
      <c r="O589" s="34"/>
      <c r="P589" s="34" t="str">
        <f t="shared" si="156"/>
        <v/>
      </c>
      <c r="Q589" s="34" t="str">
        <f t="shared" si="158"/>
        <v/>
      </c>
      <c r="R589" s="34" t="str">
        <f t="shared" si="159"/>
        <v/>
      </c>
      <c r="S589" s="19" t="str">
        <f t="shared" si="160"/>
        <v/>
      </c>
      <c r="T589" s="19"/>
      <c r="U589" s="19" t="str">
        <f t="shared" si="167"/>
        <v/>
      </c>
      <c r="V589" s="19" t="str">
        <f t="shared" si="161"/>
        <v/>
      </c>
      <c r="W589" s="19" t="str">
        <f t="shared" si="162"/>
        <v/>
      </c>
      <c r="X589" s="19" t="str">
        <f t="shared" si="163"/>
        <v/>
      </c>
      <c r="Y589" s="19" t="str">
        <f t="shared" si="168"/>
        <v/>
      </c>
      <c r="Z589" s="27" t="str">
        <f t="shared" si="164"/>
        <v/>
      </c>
      <c r="AA589" s="32"/>
      <c r="AB589" s="36"/>
      <c r="AC589" s="35" t="str">
        <f t="shared" si="154"/>
        <v/>
      </c>
      <c r="AD589" s="35" t="str">
        <f>IF(AA589="","",SUMIFS(商品管理表!$N$8:$N$10000,商品管理表!$C$8:$C$10000,仕入れ管理表!$D589,商品管理表!$Y$8:$Y$10000,"済"))</f>
        <v/>
      </c>
      <c r="AE589" s="35" t="str">
        <f t="shared" si="169"/>
        <v/>
      </c>
      <c r="AF589" s="18"/>
      <c r="AG589" s="18"/>
      <c r="AH589" s="18"/>
      <c r="AI589" s="156" t="str">
        <f t="shared" si="165"/>
        <v/>
      </c>
      <c r="AJ589" s="127"/>
      <c r="AK589" s="128" t="str">
        <f t="shared" si="166"/>
        <v/>
      </c>
      <c r="AL589" s="128"/>
    </row>
    <row r="590" spans="3:38" x14ac:dyDescent="0.2">
      <c r="C590" s="150">
        <v>582</v>
      </c>
      <c r="D590" s="151"/>
      <c r="E590" s="21"/>
      <c r="F590" s="24"/>
      <c r="G590" s="3"/>
      <c r="H590" s="3"/>
      <c r="I590" s="26"/>
      <c r="J590" s="26"/>
      <c r="K590" s="33"/>
      <c r="L590" s="34"/>
      <c r="M590" s="34" t="str">
        <f t="shared" si="157"/>
        <v/>
      </c>
      <c r="N590" s="34" t="str">
        <f t="shared" si="155"/>
        <v/>
      </c>
      <c r="O590" s="34"/>
      <c r="P590" s="34" t="str">
        <f t="shared" si="156"/>
        <v/>
      </c>
      <c r="Q590" s="34" t="str">
        <f t="shared" si="158"/>
        <v/>
      </c>
      <c r="R590" s="34" t="str">
        <f t="shared" si="159"/>
        <v/>
      </c>
      <c r="S590" s="19" t="str">
        <f t="shared" si="160"/>
        <v/>
      </c>
      <c r="T590" s="19"/>
      <c r="U590" s="19" t="str">
        <f t="shared" si="167"/>
        <v/>
      </c>
      <c r="V590" s="19" t="str">
        <f t="shared" si="161"/>
        <v/>
      </c>
      <c r="W590" s="19" t="str">
        <f t="shared" si="162"/>
        <v/>
      </c>
      <c r="X590" s="19" t="str">
        <f t="shared" si="163"/>
        <v/>
      </c>
      <c r="Y590" s="19" t="str">
        <f t="shared" si="168"/>
        <v/>
      </c>
      <c r="Z590" s="27" t="str">
        <f t="shared" si="164"/>
        <v/>
      </c>
      <c r="AA590" s="32"/>
      <c r="AB590" s="36"/>
      <c r="AC590" s="35" t="str">
        <f t="shared" si="154"/>
        <v/>
      </c>
      <c r="AD590" s="35" t="str">
        <f>IF(AA590="","",SUMIFS(商品管理表!$N$8:$N$10000,商品管理表!$C$8:$C$10000,仕入れ管理表!$D590,商品管理表!$Y$8:$Y$10000,"済"))</f>
        <v/>
      </c>
      <c r="AE590" s="35" t="str">
        <f t="shared" si="169"/>
        <v/>
      </c>
      <c r="AF590" s="18"/>
      <c r="AG590" s="18"/>
      <c r="AH590" s="18"/>
      <c r="AI590" s="156" t="str">
        <f t="shared" si="165"/>
        <v/>
      </c>
      <c r="AJ590" s="127"/>
      <c r="AK590" s="128" t="str">
        <f t="shared" si="166"/>
        <v/>
      </c>
      <c r="AL590" s="128"/>
    </row>
    <row r="591" spans="3:38" x14ac:dyDescent="0.2">
      <c r="C591" s="150">
        <v>583</v>
      </c>
      <c r="D591" s="151"/>
      <c r="E591" s="21"/>
      <c r="F591" s="24"/>
      <c r="G591" s="3"/>
      <c r="H591" s="3"/>
      <c r="I591" s="26"/>
      <c r="J591" s="26"/>
      <c r="K591" s="33"/>
      <c r="L591" s="34"/>
      <c r="M591" s="34" t="str">
        <f t="shared" si="157"/>
        <v/>
      </c>
      <c r="N591" s="34" t="str">
        <f t="shared" si="155"/>
        <v/>
      </c>
      <c r="O591" s="34"/>
      <c r="P591" s="34" t="str">
        <f t="shared" si="156"/>
        <v/>
      </c>
      <c r="Q591" s="34" t="str">
        <f t="shared" si="158"/>
        <v/>
      </c>
      <c r="R591" s="34" t="str">
        <f t="shared" si="159"/>
        <v/>
      </c>
      <c r="S591" s="19" t="str">
        <f t="shared" si="160"/>
        <v/>
      </c>
      <c r="T591" s="19"/>
      <c r="U591" s="19" t="str">
        <f t="shared" si="167"/>
        <v/>
      </c>
      <c r="V591" s="19" t="str">
        <f t="shared" si="161"/>
        <v/>
      </c>
      <c r="W591" s="19" t="str">
        <f t="shared" si="162"/>
        <v/>
      </c>
      <c r="X591" s="19" t="str">
        <f t="shared" si="163"/>
        <v/>
      </c>
      <c r="Y591" s="19" t="str">
        <f t="shared" si="168"/>
        <v/>
      </c>
      <c r="Z591" s="27" t="str">
        <f t="shared" si="164"/>
        <v/>
      </c>
      <c r="AA591" s="32"/>
      <c r="AB591" s="36"/>
      <c r="AC591" s="35" t="str">
        <f t="shared" si="154"/>
        <v/>
      </c>
      <c r="AD591" s="35" t="str">
        <f>IF(AA591="","",SUMIFS(商品管理表!$N$8:$N$10000,商品管理表!$C$8:$C$10000,仕入れ管理表!$D591,商品管理表!$Y$8:$Y$10000,"済"))</f>
        <v/>
      </c>
      <c r="AE591" s="35" t="str">
        <f t="shared" si="169"/>
        <v/>
      </c>
      <c r="AF591" s="18"/>
      <c r="AG591" s="18"/>
      <c r="AH591" s="18"/>
      <c r="AI591" s="156" t="str">
        <f t="shared" si="165"/>
        <v/>
      </c>
      <c r="AJ591" s="127"/>
      <c r="AK591" s="128" t="str">
        <f t="shared" si="166"/>
        <v/>
      </c>
      <c r="AL591" s="128"/>
    </row>
    <row r="592" spans="3:38" x14ac:dyDescent="0.2">
      <c r="C592" s="150">
        <v>584</v>
      </c>
      <c r="D592" s="151"/>
      <c r="E592" s="21"/>
      <c r="F592" s="24"/>
      <c r="G592" s="3"/>
      <c r="H592" s="3"/>
      <c r="I592" s="26"/>
      <c r="J592" s="26"/>
      <c r="K592" s="33"/>
      <c r="L592" s="34"/>
      <c r="M592" s="34" t="str">
        <f t="shared" si="157"/>
        <v/>
      </c>
      <c r="N592" s="34" t="str">
        <f t="shared" si="155"/>
        <v/>
      </c>
      <c r="O592" s="34"/>
      <c r="P592" s="34" t="str">
        <f t="shared" si="156"/>
        <v/>
      </c>
      <c r="Q592" s="34" t="str">
        <f t="shared" si="158"/>
        <v/>
      </c>
      <c r="R592" s="34" t="str">
        <f t="shared" si="159"/>
        <v/>
      </c>
      <c r="S592" s="19" t="str">
        <f t="shared" si="160"/>
        <v/>
      </c>
      <c r="T592" s="19"/>
      <c r="U592" s="19" t="str">
        <f t="shared" si="167"/>
        <v/>
      </c>
      <c r="V592" s="19" t="str">
        <f t="shared" si="161"/>
        <v/>
      </c>
      <c r="W592" s="19" t="str">
        <f t="shared" si="162"/>
        <v/>
      </c>
      <c r="X592" s="19" t="str">
        <f t="shared" si="163"/>
        <v/>
      </c>
      <c r="Y592" s="19" t="str">
        <f t="shared" si="168"/>
        <v/>
      </c>
      <c r="Z592" s="27" t="str">
        <f t="shared" si="164"/>
        <v/>
      </c>
      <c r="AA592" s="32"/>
      <c r="AB592" s="36"/>
      <c r="AC592" s="35" t="str">
        <f t="shared" si="154"/>
        <v/>
      </c>
      <c r="AD592" s="35" t="str">
        <f>IF(AA592="","",SUMIFS(商品管理表!$N$8:$N$10000,商品管理表!$C$8:$C$10000,仕入れ管理表!$D592,商品管理表!$Y$8:$Y$10000,"済"))</f>
        <v/>
      </c>
      <c r="AE592" s="35" t="str">
        <f t="shared" si="169"/>
        <v/>
      </c>
      <c r="AF592" s="18"/>
      <c r="AG592" s="18"/>
      <c r="AH592" s="18"/>
      <c r="AI592" s="156" t="str">
        <f t="shared" si="165"/>
        <v/>
      </c>
      <c r="AJ592" s="127"/>
      <c r="AK592" s="128" t="str">
        <f t="shared" si="166"/>
        <v/>
      </c>
      <c r="AL592" s="128"/>
    </row>
    <row r="593" spans="3:38" x14ac:dyDescent="0.2">
      <c r="C593" s="150">
        <v>585</v>
      </c>
      <c r="D593" s="151"/>
      <c r="E593" s="21"/>
      <c r="F593" s="24"/>
      <c r="G593" s="3"/>
      <c r="H593" s="3"/>
      <c r="I593" s="26"/>
      <c r="J593" s="26"/>
      <c r="K593" s="33"/>
      <c r="L593" s="34"/>
      <c r="M593" s="34" t="str">
        <f t="shared" si="157"/>
        <v/>
      </c>
      <c r="N593" s="34" t="str">
        <f t="shared" si="155"/>
        <v/>
      </c>
      <c r="O593" s="34"/>
      <c r="P593" s="34" t="str">
        <f t="shared" si="156"/>
        <v/>
      </c>
      <c r="Q593" s="34" t="str">
        <f t="shared" si="158"/>
        <v/>
      </c>
      <c r="R593" s="34" t="str">
        <f t="shared" si="159"/>
        <v/>
      </c>
      <c r="S593" s="19" t="str">
        <f t="shared" si="160"/>
        <v/>
      </c>
      <c r="T593" s="19"/>
      <c r="U593" s="19" t="str">
        <f t="shared" si="167"/>
        <v/>
      </c>
      <c r="V593" s="19" t="str">
        <f t="shared" si="161"/>
        <v/>
      </c>
      <c r="W593" s="19" t="str">
        <f t="shared" si="162"/>
        <v/>
      </c>
      <c r="X593" s="19" t="str">
        <f t="shared" si="163"/>
        <v/>
      </c>
      <c r="Y593" s="19" t="str">
        <f t="shared" si="168"/>
        <v/>
      </c>
      <c r="Z593" s="27" t="str">
        <f t="shared" si="164"/>
        <v/>
      </c>
      <c r="AA593" s="32"/>
      <c r="AB593" s="36"/>
      <c r="AC593" s="35" t="str">
        <f t="shared" si="154"/>
        <v/>
      </c>
      <c r="AD593" s="35" t="str">
        <f>IF(AA593="","",SUMIFS(商品管理表!$N$8:$N$10000,商品管理表!$C$8:$C$10000,仕入れ管理表!$D593,商品管理表!$Y$8:$Y$10000,"済"))</f>
        <v/>
      </c>
      <c r="AE593" s="35" t="str">
        <f t="shared" si="169"/>
        <v/>
      </c>
      <c r="AF593" s="18"/>
      <c r="AG593" s="18"/>
      <c r="AH593" s="18"/>
      <c r="AI593" s="156" t="str">
        <f t="shared" si="165"/>
        <v/>
      </c>
      <c r="AJ593" s="127"/>
      <c r="AK593" s="128" t="str">
        <f t="shared" si="166"/>
        <v/>
      </c>
      <c r="AL593" s="128"/>
    </row>
    <row r="594" spans="3:38" x14ac:dyDescent="0.2">
      <c r="C594" s="150">
        <v>586</v>
      </c>
      <c r="D594" s="151"/>
      <c r="E594" s="21"/>
      <c r="F594" s="24"/>
      <c r="G594" s="3"/>
      <c r="H594" s="3"/>
      <c r="I594" s="26"/>
      <c r="J594" s="26"/>
      <c r="K594" s="33"/>
      <c r="L594" s="34"/>
      <c r="M594" s="34" t="str">
        <f t="shared" si="157"/>
        <v/>
      </c>
      <c r="N594" s="34" t="str">
        <f t="shared" si="155"/>
        <v/>
      </c>
      <c r="O594" s="34"/>
      <c r="P594" s="34" t="str">
        <f t="shared" si="156"/>
        <v/>
      </c>
      <c r="Q594" s="34" t="str">
        <f t="shared" si="158"/>
        <v/>
      </c>
      <c r="R594" s="34" t="str">
        <f t="shared" si="159"/>
        <v/>
      </c>
      <c r="S594" s="19" t="str">
        <f t="shared" si="160"/>
        <v/>
      </c>
      <c r="T594" s="19"/>
      <c r="U594" s="19" t="str">
        <f t="shared" si="167"/>
        <v/>
      </c>
      <c r="V594" s="19" t="str">
        <f t="shared" si="161"/>
        <v/>
      </c>
      <c r="W594" s="19" t="str">
        <f t="shared" si="162"/>
        <v/>
      </c>
      <c r="X594" s="19" t="str">
        <f t="shared" si="163"/>
        <v/>
      </c>
      <c r="Y594" s="19" t="str">
        <f t="shared" si="168"/>
        <v/>
      </c>
      <c r="Z594" s="27" t="str">
        <f t="shared" si="164"/>
        <v/>
      </c>
      <c r="AA594" s="32"/>
      <c r="AB594" s="36"/>
      <c r="AC594" s="35" t="str">
        <f t="shared" si="154"/>
        <v/>
      </c>
      <c r="AD594" s="35" t="str">
        <f>IF(AA594="","",SUMIFS(商品管理表!$N$8:$N$10000,商品管理表!$C$8:$C$10000,仕入れ管理表!$D594,商品管理表!$Y$8:$Y$10000,"済"))</f>
        <v/>
      </c>
      <c r="AE594" s="35" t="str">
        <f t="shared" si="169"/>
        <v/>
      </c>
      <c r="AF594" s="18"/>
      <c r="AG594" s="18"/>
      <c r="AH594" s="18"/>
      <c r="AI594" s="156" t="str">
        <f t="shared" si="165"/>
        <v/>
      </c>
      <c r="AJ594" s="127"/>
      <c r="AK594" s="128" t="str">
        <f t="shared" si="166"/>
        <v/>
      </c>
      <c r="AL594" s="128"/>
    </row>
    <row r="595" spans="3:38" x14ac:dyDescent="0.2">
      <c r="C595" s="150">
        <v>587</v>
      </c>
      <c r="D595" s="151"/>
      <c r="E595" s="21"/>
      <c r="F595" s="24"/>
      <c r="G595" s="3"/>
      <c r="H595" s="3"/>
      <c r="I595" s="26"/>
      <c r="J595" s="26"/>
      <c r="K595" s="33"/>
      <c r="L595" s="34"/>
      <c r="M595" s="34" t="str">
        <f t="shared" si="157"/>
        <v/>
      </c>
      <c r="N595" s="34" t="str">
        <f t="shared" si="155"/>
        <v/>
      </c>
      <c r="O595" s="34"/>
      <c r="P595" s="34" t="str">
        <f t="shared" si="156"/>
        <v/>
      </c>
      <c r="Q595" s="34" t="str">
        <f t="shared" si="158"/>
        <v/>
      </c>
      <c r="R595" s="34" t="str">
        <f t="shared" si="159"/>
        <v/>
      </c>
      <c r="S595" s="19" t="str">
        <f t="shared" si="160"/>
        <v/>
      </c>
      <c r="T595" s="19"/>
      <c r="U595" s="19" t="str">
        <f t="shared" si="167"/>
        <v/>
      </c>
      <c r="V595" s="19" t="str">
        <f t="shared" si="161"/>
        <v/>
      </c>
      <c r="W595" s="19" t="str">
        <f t="shared" si="162"/>
        <v/>
      </c>
      <c r="X595" s="19" t="str">
        <f t="shared" si="163"/>
        <v/>
      </c>
      <c r="Y595" s="19" t="str">
        <f t="shared" si="168"/>
        <v/>
      </c>
      <c r="Z595" s="27" t="str">
        <f t="shared" si="164"/>
        <v/>
      </c>
      <c r="AA595" s="32"/>
      <c r="AB595" s="36"/>
      <c r="AC595" s="35" t="str">
        <f t="shared" si="154"/>
        <v/>
      </c>
      <c r="AD595" s="35" t="str">
        <f>IF(AA595="","",SUMIFS(商品管理表!$N$8:$N$10000,商品管理表!$C$8:$C$10000,仕入れ管理表!$D595,商品管理表!$Y$8:$Y$10000,"済"))</f>
        <v/>
      </c>
      <c r="AE595" s="35" t="str">
        <f t="shared" si="169"/>
        <v/>
      </c>
      <c r="AF595" s="18"/>
      <c r="AG595" s="18"/>
      <c r="AH595" s="18"/>
      <c r="AI595" s="156" t="str">
        <f t="shared" si="165"/>
        <v/>
      </c>
      <c r="AJ595" s="127"/>
      <c r="AK595" s="128" t="str">
        <f t="shared" si="166"/>
        <v/>
      </c>
      <c r="AL595" s="128"/>
    </row>
    <row r="596" spans="3:38" x14ac:dyDescent="0.2">
      <c r="C596" s="150">
        <v>588</v>
      </c>
      <c r="D596" s="151"/>
      <c r="E596" s="21"/>
      <c r="F596" s="24"/>
      <c r="G596" s="3"/>
      <c r="H596" s="3"/>
      <c r="I596" s="26"/>
      <c r="J596" s="26"/>
      <c r="K596" s="33"/>
      <c r="L596" s="34"/>
      <c r="M596" s="34" t="str">
        <f t="shared" si="157"/>
        <v/>
      </c>
      <c r="N596" s="34" t="str">
        <f t="shared" si="155"/>
        <v/>
      </c>
      <c r="O596" s="34"/>
      <c r="P596" s="34" t="str">
        <f t="shared" si="156"/>
        <v/>
      </c>
      <c r="Q596" s="34" t="str">
        <f t="shared" si="158"/>
        <v/>
      </c>
      <c r="R596" s="34" t="str">
        <f t="shared" si="159"/>
        <v/>
      </c>
      <c r="S596" s="19" t="str">
        <f t="shared" si="160"/>
        <v/>
      </c>
      <c r="T596" s="19"/>
      <c r="U596" s="19" t="str">
        <f t="shared" si="167"/>
        <v/>
      </c>
      <c r="V596" s="19" t="str">
        <f t="shared" si="161"/>
        <v/>
      </c>
      <c r="W596" s="19" t="str">
        <f t="shared" si="162"/>
        <v/>
      </c>
      <c r="X596" s="19" t="str">
        <f t="shared" si="163"/>
        <v/>
      </c>
      <c r="Y596" s="19" t="str">
        <f t="shared" si="168"/>
        <v/>
      </c>
      <c r="Z596" s="27" t="str">
        <f t="shared" si="164"/>
        <v/>
      </c>
      <c r="AA596" s="32"/>
      <c r="AB596" s="36"/>
      <c r="AC596" s="35" t="str">
        <f t="shared" si="154"/>
        <v/>
      </c>
      <c r="AD596" s="35" t="str">
        <f>IF(AA596="","",SUMIFS(商品管理表!$N$8:$N$10000,商品管理表!$C$8:$C$10000,仕入れ管理表!$D596,商品管理表!$Y$8:$Y$10000,"済"))</f>
        <v/>
      </c>
      <c r="AE596" s="35" t="str">
        <f t="shared" si="169"/>
        <v/>
      </c>
      <c r="AF596" s="18"/>
      <c r="AG596" s="18"/>
      <c r="AH596" s="18"/>
      <c r="AI596" s="156" t="str">
        <f t="shared" si="165"/>
        <v/>
      </c>
      <c r="AJ596" s="127"/>
      <c r="AK596" s="128" t="str">
        <f t="shared" si="166"/>
        <v/>
      </c>
      <c r="AL596" s="128"/>
    </row>
    <row r="597" spans="3:38" x14ac:dyDescent="0.2">
      <c r="C597" s="150">
        <v>589</v>
      </c>
      <c r="D597" s="151"/>
      <c r="E597" s="21"/>
      <c r="F597" s="24"/>
      <c r="G597" s="3"/>
      <c r="H597" s="3"/>
      <c r="I597" s="26"/>
      <c r="J597" s="26"/>
      <c r="K597" s="33"/>
      <c r="L597" s="34"/>
      <c r="M597" s="34" t="str">
        <f t="shared" si="157"/>
        <v/>
      </c>
      <c r="N597" s="34" t="str">
        <f t="shared" si="155"/>
        <v/>
      </c>
      <c r="O597" s="34"/>
      <c r="P597" s="34" t="str">
        <f t="shared" si="156"/>
        <v/>
      </c>
      <c r="Q597" s="34" t="str">
        <f t="shared" si="158"/>
        <v/>
      </c>
      <c r="R597" s="34" t="str">
        <f t="shared" si="159"/>
        <v/>
      </c>
      <c r="S597" s="19" t="str">
        <f t="shared" si="160"/>
        <v/>
      </c>
      <c r="T597" s="19"/>
      <c r="U597" s="19" t="str">
        <f t="shared" si="167"/>
        <v/>
      </c>
      <c r="V597" s="19" t="str">
        <f t="shared" si="161"/>
        <v/>
      </c>
      <c r="W597" s="19" t="str">
        <f t="shared" si="162"/>
        <v/>
      </c>
      <c r="X597" s="19" t="str">
        <f t="shared" si="163"/>
        <v/>
      </c>
      <c r="Y597" s="19" t="str">
        <f t="shared" si="168"/>
        <v/>
      </c>
      <c r="Z597" s="27" t="str">
        <f t="shared" si="164"/>
        <v/>
      </c>
      <c r="AA597" s="32"/>
      <c r="AB597" s="36"/>
      <c r="AC597" s="35" t="str">
        <f t="shared" si="154"/>
        <v/>
      </c>
      <c r="AD597" s="35" t="str">
        <f>IF(AA597="","",SUMIFS(商品管理表!$N$8:$N$10000,商品管理表!$C$8:$C$10000,仕入れ管理表!$D597,商品管理表!$Y$8:$Y$10000,"済"))</f>
        <v/>
      </c>
      <c r="AE597" s="35" t="str">
        <f t="shared" si="169"/>
        <v/>
      </c>
      <c r="AF597" s="18"/>
      <c r="AG597" s="18"/>
      <c r="AH597" s="18"/>
      <c r="AI597" s="156" t="str">
        <f t="shared" si="165"/>
        <v/>
      </c>
      <c r="AJ597" s="127"/>
      <c r="AK597" s="128" t="str">
        <f t="shared" si="166"/>
        <v/>
      </c>
      <c r="AL597" s="128"/>
    </row>
    <row r="598" spans="3:38" x14ac:dyDescent="0.2">
      <c r="C598" s="150">
        <v>590</v>
      </c>
      <c r="D598" s="151"/>
      <c r="E598" s="21"/>
      <c r="F598" s="24"/>
      <c r="G598" s="3"/>
      <c r="H598" s="3"/>
      <c r="I598" s="26"/>
      <c r="J598" s="26"/>
      <c r="K598" s="33"/>
      <c r="L598" s="34"/>
      <c r="M598" s="34" t="str">
        <f t="shared" si="157"/>
        <v/>
      </c>
      <c r="N598" s="34" t="str">
        <f t="shared" si="155"/>
        <v/>
      </c>
      <c r="O598" s="34"/>
      <c r="P598" s="34" t="str">
        <f t="shared" si="156"/>
        <v/>
      </c>
      <c r="Q598" s="34" t="str">
        <f t="shared" si="158"/>
        <v/>
      </c>
      <c r="R598" s="34" t="str">
        <f t="shared" si="159"/>
        <v/>
      </c>
      <c r="S598" s="19" t="str">
        <f t="shared" si="160"/>
        <v/>
      </c>
      <c r="T598" s="19"/>
      <c r="U598" s="19" t="str">
        <f t="shared" si="167"/>
        <v/>
      </c>
      <c r="V598" s="19" t="str">
        <f t="shared" si="161"/>
        <v/>
      </c>
      <c r="W598" s="19" t="str">
        <f t="shared" si="162"/>
        <v/>
      </c>
      <c r="X598" s="19" t="str">
        <f t="shared" si="163"/>
        <v/>
      </c>
      <c r="Y598" s="19" t="str">
        <f t="shared" si="168"/>
        <v/>
      </c>
      <c r="Z598" s="27" t="str">
        <f t="shared" si="164"/>
        <v/>
      </c>
      <c r="AA598" s="32"/>
      <c r="AB598" s="36"/>
      <c r="AC598" s="35" t="str">
        <f t="shared" si="154"/>
        <v/>
      </c>
      <c r="AD598" s="35" t="str">
        <f>IF(AA598="","",SUMIFS(商品管理表!$N$8:$N$10000,商品管理表!$C$8:$C$10000,仕入れ管理表!$D598,商品管理表!$Y$8:$Y$10000,"済"))</f>
        <v/>
      </c>
      <c r="AE598" s="35" t="str">
        <f t="shared" si="169"/>
        <v/>
      </c>
      <c r="AF598" s="18"/>
      <c r="AG598" s="18"/>
      <c r="AH598" s="18"/>
      <c r="AI598" s="156" t="str">
        <f t="shared" si="165"/>
        <v/>
      </c>
      <c r="AJ598" s="127"/>
      <c r="AK598" s="128" t="str">
        <f t="shared" si="166"/>
        <v/>
      </c>
      <c r="AL598" s="128"/>
    </row>
    <row r="599" spans="3:38" x14ac:dyDescent="0.2">
      <c r="C599" s="150">
        <v>591</v>
      </c>
      <c r="D599" s="151"/>
      <c r="E599" s="21"/>
      <c r="F599" s="24"/>
      <c r="G599" s="3"/>
      <c r="H599" s="3"/>
      <c r="I599" s="26"/>
      <c r="J599" s="26"/>
      <c r="K599" s="33"/>
      <c r="L599" s="34"/>
      <c r="M599" s="34" t="str">
        <f t="shared" si="157"/>
        <v/>
      </c>
      <c r="N599" s="34" t="str">
        <f t="shared" si="155"/>
        <v/>
      </c>
      <c r="O599" s="34"/>
      <c r="P599" s="34" t="str">
        <f t="shared" si="156"/>
        <v/>
      </c>
      <c r="Q599" s="34" t="str">
        <f t="shared" si="158"/>
        <v/>
      </c>
      <c r="R599" s="34" t="str">
        <f t="shared" si="159"/>
        <v/>
      </c>
      <c r="S599" s="19" t="str">
        <f t="shared" si="160"/>
        <v/>
      </c>
      <c r="T599" s="19"/>
      <c r="U599" s="19" t="str">
        <f t="shared" si="167"/>
        <v/>
      </c>
      <c r="V599" s="19" t="str">
        <f t="shared" si="161"/>
        <v/>
      </c>
      <c r="W599" s="19" t="str">
        <f t="shared" si="162"/>
        <v/>
      </c>
      <c r="X599" s="19" t="str">
        <f t="shared" si="163"/>
        <v/>
      </c>
      <c r="Y599" s="19" t="str">
        <f t="shared" si="168"/>
        <v/>
      </c>
      <c r="Z599" s="27" t="str">
        <f t="shared" si="164"/>
        <v/>
      </c>
      <c r="AA599" s="32"/>
      <c r="AB599" s="36"/>
      <c r="AC599" s="35" t="str">
        <f t="shared" si="154"/>
        <v/>
      </c>
      <c r="AD599" s="35" t="str">
        <f>IF(AA599="","",SUMIFS(商品管理表!$N$8:$N$10000,商品管理表!$C$8:$C$10000,仕入れ管理表!$D599,商品管理表!$Y$8:$Y$10000,"済"))</f>
        <v/>
      </c>
      <c r="AE599" s="35" t="str">
        <f t="shared" si="169"/>
        <v/>
      </c>
      <c r="AF599" s="18"/>
      <c r="AG599" s="18"/>
      <c r="AH599" s="18"/>
      <c r="AI599" s="156" t="str">
        <f t="shared" si="165"/>
        <v/>
      </c>
      <c r="AJ599" s="127"/>
      <c r="AK599" s="128" t="str">
        <f t="shared" si="166"/>
        <v/>
      </c>
      <c r="AL599" s="128"/>
    </row>
    <row r="600" spans="3:38" x14ac:dyDescent="0.2">
      <c r="C600" s="150">
        <v>592</v>
      </c>
      <c r="D600" s="151"/>
      <c r="E600" s="21"/>
      <c r="F600" s="24"/>
      <c r="G600" s="3"/>
      <c r="H600" s="3"/>
      <c r="I600" s="26"/>
      <c r="J600" s="26"/>
      <c r="K600" s="33"/>
      <c r="L600" s="34"/>
      <c r="M600" s="34" t="str">
        <f t="shared" si="157"/>
        <v/>
      </c>
      <c r="N600" s="34" t="str">
        <f t="shared" si="155"/>
        <v/>
      </c>
      <c r="O600" s="34"/>
      <c r="P600" s="34" t="str">
        <f t="shared" si="156"/>
        <v/>
      </c>
      <c r="Q600" s="34" t="str">
        <f t="shared" si="158"/>
        <v/>
      </c>
      <c r="R600" s="34" t="str">
        <f t="shared" si="159"/>
        <v/>
      </c>
      <c r="S600" s="19" t="str">
        <f t="shared" si="160"/>
        <v/>
      </c>
      <c r="T600" s="19"/>
      <c r="U600" s="19" t="str">
        <f t="shared" si="167"/>
        <v/>
      </c>
      <c r="V600" s="19" t="str">
        <f t="shared" si="161"/>
        <v/>
      </c>
      <c r="W600" s="19" t="str">
        <f t="shared" si="162"/>
        <v/>
      </c>
      <c r="X600" s="19" t="str">
        <f t="shared" si="163"/>
        <v/>
      </c>
      <c r="Y600" s="19" t="str">
        <f t="shared" si="168"/>
        <v/>
      </c>
      <c r="Z600" s="27" t="str">
        <f t="shared" si="164"/>
        <v/>
      </c>
      <c r="AA600" s="32"/>
      <c r="AB600" s="36"/>
      <c r="AC600" s="35" t="str">
        <f t="shared" si="154"/>
        <v/>
      </c>
      <c r="AD600" s="35" t="str">
        <f>IF(AA600="","",SUMIFS(商品管理表!$N$8:$N$10000,商品管理表!$C$8:$C$10000,仕入れ管理表!$D600,商品管理表!$Y$8:$Y$10000,"済"))</f>
        <v/>
      </c>
      <c r="AE600" s="35" t="str">
        <f t="shared" si="169"/>
        <v/>
      </c>
      <c r="AF600" s="18"/>
      <c r="AG600" s="18"/>
      <c r="AH600" s="18"/>
      <c r="AI600" s="156" t="str">
        <f t="shared" si="165"/>
        <v/>
      </c>
      <c r="AJ600" s="127"/>
      <c r="AK600" s="128" t="str">
        <f t="shared" si="166"/>
        <v/>
      </c>
      <c r="AL600" s="128"/>
    </row>
    <row r="601" spans="3:38" x14ac:dyDescent="0.2">
      <c r="C601" s="150">
        <v>593</v>
      </c>
      <c r="D601" s="151"/>
      <c r="E601" s="21"/>
      <c r="F601" s="24"/>
      <c r="G601" s="3"/>
      <c r="H601" s="3"/>
      <c r="I601" s="26"/>
      <c r="J601" s="26"/>
      <c r="K601" s="33"/>
      <c r="L601" s="34"/>
      <c r="M601" s="34" t="str">
        <f t="shared" si="157"/>
        <v/>
      </c>
      <c r="N601" s="34" t="str">
        <f t="shared" si="155"/>
        <v/>
      </c>
      <c r="O601" s="34"/>
      <c r="P601" s="34" t="str">
        <f t="shared" si="156"/>
        <v/>
      </c>
      <c r="Q601" s="34" t="str">
        <f t="shared" si="158"/>
        <v/>
      </c>
      <c r="R601" s="34" t="str">
        <f t="shared" si="159"/>
        <v/>
      </c>
      <c r="S601" s="19" t="str">
        <f t="shared" si="160"/>
        <v/>
      </c>
      <c r="T601" s="19"/>
      <c r="U601" s="19" t="str">
        <f t="shared" si="167"/>
        <v/>
      </c>
      <c r="V601" s="19" t="str">
        <f t="shared" si="161"/>
        <v/>
      </c>
      <c r="W601" s="19" t="str">
        <f t="shared" si="162"/>
        <v/>
      </c>
      <c r="X601" s="19" t="str">
        <f t="shared" si="163"/>
        <v/>
      </c>
      <c r="Y601" s="19" t="str">
        <f t="shared" si="168"/>
        <v/>
      </c>
      <c r="Z601" s="27" t="str">
        <f t="shared" si="164"/>
        <v/>
      </c>
      <c r="AA601" s="32"/>
      <c r="AB601" s="36"/>
      <c r="AC601" s="35" t="str">
        <f t="shared" si="154"/>
        <v/>
      </c>
      <c r="AD601" s="35" t="str">
        <f>IF(AA601="","",SUMIFS(商品管理表!$N$8:$N$10000,商品管理表!$C$8:$C$10000,仕入れ管理表!$D601,商品管理表!$Y$8:$Y$10000,"済"))</f>
        <v/>
      </c>
      <c r="AE601" s="35" t="str">
        <f t="shared" si="169"/>
        <v/>
      </c>
      <c r="AF601" s="18"/>
      <c r="AG601" s="18"/>
      <c r="AH601" s="18"/>
      <c r="AI601" s="156" t="str">
        <f t="shared" si="165"/>
        <v/>
      </c>
      <c r="AJ601" s="127"/>
      <c r="AK601" s="128" t="str">
        <f t="shared" si="166"/>
        <v/>
      </c>
      <c r="AL601" s="128"/>
    </row>
    <row r="602" spans="3:38" x14ac:dyDescent="0.2">
      <c r="C602" s="150">
        <v>594</v>
      </c>
      <c r="D602" s="151"/>
      <c r="E602" s="21"/>
      <c r="F602" s="24"/>
      <c r="G602" s="3"/>
      <c r="H602" s="3"/>
      <c r="I602" s="26"/>
      <c r="J602" s="26"/>
      <c r="K602" s="33"/>
      <c r="L602" s="34"/>
      <c r="M602" s="34" t="str">
        <f t="shared" si="157"/>
        <v/>
      </c>
      <c r="N602" s="34" t="str">
        <f t="shared" si="155"/>
        <v/>
      </c>
      <c r="O602" s="34"/>
      <c r="P602" s="34" t="str">
        <f t="shared" si="156"/>
        <v/>
      </c>
      <c r="Q602" s="34" t="str">
        <f t="shared" si="158"/>
        <v/>
      </c>
      <c r="R602" s="34" t="str">
        <f t="shared" si="159"/>
        <v/>
      </c>
      <c r="S602" s="19" t="str">
        <f t="shared" si="160"/>
        <v/>
      </c>
      <c r="T602" s="19"/>
      <c r="U602" s="19" t="str">
        <f t="shared" si="167"/>
        <v/>
      </c>
      <c r="V602" s="19" t="str">
        <f t="shared" si="161"/>
        <v/>
      </c>
      <c r="W602" s="19" t="str">
        <f t="shared" si="162"/>
        <v/>
      </c>
      <c r="X602" s="19" t="str">
        <f t="shared" si="163"/>
        <v/>
      </c>
      <c r="Y602" s="19" t="str">
        <f t="shared" si="168"/>
        <v/>
      </c>
      <c r="Z602" s="27" t="str">
        <f t="shared" si="164"/>
        <v/>
      </c>
      <c r="AA602" s="32"/>
      <c r="AB602" s="36"/>
      <c r="AC602" s="35" t="str">
        <f t="shared" si="154"/>
        <v/>
      </c>
      <c r="AD602" s="35" t="str">
        <f>IF(AA602="","",SUMIFS(商品管理表!$N$8:$N$10000,商品管理表!$C$8:$C$10000,仕入れ管理表!$D602,商品管理表!$Y$8:$Y$10000,"済"))</f>
        <v/>
      </c>
      <c r="AE602" s="35" t="str">
        <f t="shared" si="169"/>
        <v/>
      </c>
      <c r="AF602" s="18"/>
      <c r="AG602" s="18"/>
      <c r="AH602" s="18"/>
      <c r="AI602" s="156" t="str">
        <f t="shared" si="165"/>
        <v/>
      </c>
      <c r="AJ602" s="127"/>
      <c r="AK602" s="128" t="str">
        <f t="shared" si="166"/>
        <v/>
      </c>
      <c r="AL602" s="128"/>
    </row>
    <row r="603" spans="3:38" x14ac:dyDescent="0.2">
      <c r="C603" s="150">
        <v>595</v>
      </c>
      <c r="D603" s="151"/>
      <c r="E603" s="21"/>
      <c r="F603" s="24"/>
      <c r="G603" s="3"/>
      <c r="H603" s="3"/>
      <c r="I603" s="26"/>
      <c r="J603" s="26"/>
      <c r="K603" s="33"/>
      <c r="L603" s="34"/>
      <c r="M603" s="34" t="str">
        <f t="shared" si="157"/>
        <v/>
      </c>
      <c r="N603" s="34" t="str">
        <f t="shared" si="155"/>
        <v/>
      </c>
      <c r="O603" s="34"/>
      <c r="P603" s="34" t="str">
        <f t="shared" si="156"/>
        <v/>
      </c>
      <c r="Q603" s="34" t="str">
        <f t="shared" si="158"/>
        <v/>
      </c>
      <c r="R603" s="34" t="str">
        <f t="shared" si="159"/>
        <v/>
      </c>
      <c r="S603" s="19" t="str">
        <f t="shared" si="160"/>
        <v/>
      </c>
      <c r="T603" s="19"/>
      <c r="U603" s="19" t="str">
        <f t="shared" si="167"/>
        <v/>
      </c>
      <c r="V603" s="19" t="str">
        <f t="shared" si="161"/>
        <v/>
      </c>
      <c r="W603" s="19" t="str">
        <f t="shared" si="162"/>
        <v/>
      </c>
      <c r="X603" s="19" t="str">
        <f t="shared" si="163"/>
        <v/>
      </c>
      <c r="Y603" s="19" t="str">
        <f t="shared" si="168"/>
        <v/>
      </c>
      <c r="Z603" s="27" t="str">
        <f t="shared" si="164"/>
        <v/>
      </c>
      <c r="AA603" s="32"/>
      <c r="AB603" s="36"/>
      <c r="AC603" s="35" t="str">
        <f t="shared" si="154"/>
        <v/>
      </c>
      <c r="AD603" s="35" t="str">
        <f>IF(AA603="","",SUMIFS(商品管理表!$N$8:$N$10000,商品管理表!$C$8:$C$10000,仕入れ管理表!$D603,商品管理表!$Y$8:$Y$10000,"済"))</f>
        <v/>
      </c>
      <c r="AE603" s="35" t="str">
        <f t="shared" si="169"/>
        <v/>
      </c>
      <c r="AF603" s="18"/>
      <c r="AG603" s="18"/>
      <c r="AH603" s="18"/>
      <c r="AI603" s="156" t="str">
        <f t="shared" si="165"/>
        <v/>
      </c>
      <c r="AJ603" s="127"/>
      <c r="AK603" s="128" t="str">
        <f t="shared" si="166"/>
        <v/>
      </c>
      <c r="AL603" s="128"/>
    </row>
    <row r="604" spans="3:38" x14ac:dyDescent="0.2">
      <c r="C604" s="150">
        <v>596</v>
      </c>
      <c r="D604" s="151"/>
      <c r="E604" s="21"/>
      <c r="F604" s="24"/>
      <c r="G604" s="3"/>
      <c r="H604" s="3"/>
      <c r="I604" s="26"/>
      <c r="J604" s="26"/>
      <c r="K604" s="33"/>
      <c r="L604" s="34"/>
      <c r="M604" s="34" t="str">
        <f t="shared" si="157"/>
        <v/>
      </c>
      <c r="N604" s="34" t="str">
        <f t="shared" si="155"/>
        <v/>
      </c>
      <c r="O604" s="34"/>
      <c r="P604" s="34" t="str">
        <f t="shared" si="156"/>
        <v/>
      </c>
      <c r="Q604" s="34" t="str">
        <f t="shared" si="158"/>
        <v/>
      </c>
      <c r="R604" s="34" t="str">
        <f t="shared" si="159"/>
        <v/>
      </c>
      <c r="S604" s="19" t="str">
        <f t="shared" si="160"/>
        <v/>
      </c>
      <c r="T604" s="19"/>
      <c r="U604" s="19" t="str">
        <f t="shared" si="167"/>
        <v/>
      </c>
      <c r="V604" s="19" t="str">
        <f t="shared" si="161"/>
        <v/>
      </c>
      <c r="W604" s="19" t="str">
        <f t="shared" si="162"/>
        <v/>
      </c>
      <c r="X604" s="19" t="str">
        <f t="shared" si="163"/>
        <v/>
      </c>
      <c r="Y604" s="19" t="str">
        <f t="shared" si="168"/>
        <v/>
      </c>
      <c r="Z604" s="27" t="str">
        <f t="shared" si="164"/>
        <v/>
      </c>
      <c r="AA604" s="32"/>
      <c r="AB604" s="36"/>
      <c r="AC604" s="35" t="str">
        <f t="shared" si="154"/>
        <v/>
      </c>
      <c r="AD604" s="35" t="str">
        <f>IF(AA604="","",SUMIFS(商品管理表!$N$8:$N$10000,商品管理表!$C$8:$C$10000,仕入れ管理表!$D604,商品管理表!$Y$8:$Y$10000,"済"))</f>
        <v/>
      </c>
      <c r="AE604" s="35" t="str">
        <f t="shared" si="169"/>
        <v/>
      </c>
      <c r="AF604" s="18"/>
      <c r="AG604" s="18"/>
      <c r="AH604" s="18"/>
      <c r="AI604" s="156" t="str">
        <f t="shared" si="165"/>
        <v/>
      </c>
      <c r="AJ604" s="127"/>
      <c r="AK604" s="128" t="str">
        <f t="shared" si="166"/>
        <v/>
      </c>
      <c r="AL604" s="128"/>
    </row>
    <row r="605" spans="3:38" x14ac:dyDescent="0.2">
      <c r="C605" s="150">
        <v>597</v>
      </c>
      <c r="D605" s="151"/>
      <c r="E605" s="21"/>
      <c r="F605" s="24"/>
      <c r="G605" s="3"/>
      <c r="H605" s="3"/>
      <c r="I605" s="26"/>
      <c r="J605" s="26"/>
      <c r="K605" s="33"/>
      <c r="L605" s="34"/>
      <c r="M605" s="34" t="str">
        <f t="shared" si="157"/>
        <v/>
      </c>
      <c r="N605" s="34" t="str">
        <f t="shared" si="155"/>
        <v/>
      </c>
      <c r="O605" s="34"/>
      <c r="P605" s="34" t="str">
        <f t="shared" si="156"/>
        <v/>
      </c>
      <c r="Q605" s="34" t="str">
        <f t="shared" si="158"/>
        <v/>
      </c>
      <c r="R605" s="34" t="str">
        <f t="shared" si="159"/>
        <v/>
      </c>
      <c r="S605" s="19" t="str">
        <f t="shared" si="160"/>
        <v/>
      </c>
      <c r="T605" s="19"/>
      <c r="U605" s="19" t="str">
        <f t="shared" si="167"/>
        <v/>
      </c>
      <c r="V605" s="19" t="str">
        <f t="shared" si="161"/>
        <v/>
      </c>
      <c r="W605" s="19" t="str">
        <f t="shared" si="162"/>
        <v/>
      </c>
      <c r="X605" s="19" t="str">
        <f t="shared" si="163"/>
        <v/>
      </c>
      <c r="Y605" s="19" t="str">
        <f t="shared" si="168"/>
        <v/>
      </c>
      <c r="Z605" s="27" t="str">
        <f t="shared" si="164"/>
        <v/>
      </c>
      <c r="AA605" s="32"/>
      <c r="AB605" s="36"/>
      <c r="AC605" s="35" t="str">
        <f t="shared" si="154"/>
        <v/>
      </c>
      <c r="AD605" s="35" t="str">
        <f>IF(AA605="","",SUMIFS(商品管理表!$N$8:$N$10000,商品管理表!$C$8:$C$10000,仕入れ管理表!$D605,商品管理表!$Y$8:$Y$10000,"済"))</f>
        <v/>
      </c>
      <c r="AE605" s="35" t="str">
        <f t="shared" si="169"/>
        <v/>
      </c>
      <c r="AF605" s="18"/>
      <c r="AG605" s="18"/>
      <c r="AH605" s="18"/>
      <c r="AI605" s="156" t="str">
        <f t="shared" si="165"/>
        <v/>
      </c>
      <c r="AJ605" s="127"/>
      <c r="AK605" s="128" t="str">
        <f t="shared" si="166"/>
        <v/>
      </c>
      <c r="AL605" s="128"/>
    </row>
    <row r="606" spans="3:38" x14ac:dyDescent="0.2">
      <c r="C606" s="150">
        <v>598</v>
      </c>
      <c r="D606" s="151"/>
      <c r="E606" s="21"/>
      <c r="F606" s="24"/>
      <c r="G606" s="3"/>
      <c r="H606" s="3"/>
      <c r="I606" s="26"/>
      <c r="J606" s="26"/>
      <c r="K606" s="33"/>
      <c r="L606" s="34"/>
      <c r="M606" s="34" t="str">
        <f t="shared" si="157"/>
        <v/>
      </c>
      <c r="N606" s="34" t="str">
        <f t="shared" si="155"/>
        <v/>
      </c>
      <c r="O606" s="34"/>
      <c r="P606" s="34" t="str">
        <f t="shared" si="156"/>
        <v/>
      </c>
      <c r="Q606" s="34" t="str">
        <f t="shared" si="158"/>
        <v/>
      </c>
      <c r="R606" s="34" t="str">
        <f t="shared" si="159"/>
        <v/>
      </c>
      <c r="S606" s="19" t="str">
        <f t="shared" si="160"/>
        <v/>
      </c>
      <c r="T606" s="19"/>
      <c r="U606" s="19" t="str">
        <f t="shared" si="167"/>
        <v/>
      </c>
      <c r="V606" s="19" t="str">
        <f t="shared" si="161"/>
        <v/>
      </c>
      <c r="W606" s="19" t="str">
        <f t="shared" si="162"/>
        <v/>
      </c>
      <c r="X606" s="19" t="str">
        <f t="shared" si="163"/>
        <v/>
      </c>
      <c r="Y606" s="19" t="str">
        <f t="shared" si="168"/>
        <v/>
      </c>
      <c r="Z606" s="27" t="str">
        <f t="shared" si="164"/>
        <v/>
      </c>
      <c r="AA606" s="32"/>
      <c r="AB606" s="36"/>
      <c r="AC606" s="35" t="str">
        <f t="shared" si="154"/>
        <v/>
      </c>
      <c r="AD606" s="35" t="str">
        <f>IF(AA606="","",SUMIFS(商品管理表!$N$8:$N$10000,商品管理表!$C$8:$C$10000,仕入れ管理表!$D606,商品管理表!$Y$8:$Y$10000,"済"))</f>
        <v/>
      </c>
      <c r="AE606" s="35" t="str">
        <f t="shared" si="169"/>
        <v/>
      </c>
      <c r="AF606" s="18"/>
      <c r="AG606" s="18"/>
      <c r="AH606" s="18"/>
      <c r="AI606" s="156" t="str">
        <f t="shared" si="165"/>
        <v/>
      </c>
      <c r="AJ606" s="127"/>
      <c r="AK606" s="128" t="str">
        <f t="shared" si="166"/>
        <v/>
      </c>
      <c r="AL606" s="128"/>
    </row>
    <row r="607" spans="3:38" x14ac:dyDescent="0.2">
      <c r="C607" s="150">
        <v>599</v>
      </c>
      <c r="D607" s="151"/>
      <c r="E607" s="21"/>
      <c r="F607" s="24"/>
      <c r="G607" s="3"/>
      <c r="H607" s="3"/>
      <c r="I607" s="26"/>
      <c r="J607" s="26"/>
      <c r="K607" s="33"/>
      <c r="L607" s="34"/>
      <c r="M607" s="34" t="str">
        <f t="shared" si="157"/>
        <v/>
      </c>
      <c r="N607" s="34" t="str">
        <f t="shared" si="155"/>
        <v/>
      </c>
      <c r="O607" s="34"/>
      <c r="P607" s="34" t="str">
        <f t="shared" si="156"/>
        <v/>
      </c>
      <c r="Q607" s="34" t="str">
        <f t="shared" si="158"/>
        <v/>
      </c>
      <c r="R607" s="34" t="str">
        <f t="shared" si="159"/>
        <v/>
      </c>
      <c r="S607" s="19" t="str">
        <f t="shared" si="160"/>
        <v/>
      </c>
      <c r="T607" s="19"/>
      <c r="U607" s="19" t="str">
        <f t="shared" si="167"/>
        <v/>
      </c>
      <c r="V607" s="19" t="str">
        <f t="shared" si="161"/>
        <v/>
      </c>
      <c r="W607" s="19" t="str">
        <f t="shared" si="162"/>
        <v/>
      </c>
      <c r="X607" s="19" t="str">
        <f t="shared" si="163"/>
        <v/>
      </c>
      <c r="Y607" s="19" t="str">
        <f t="shared" si="168"/>
        <v/>
      </c>
      <c r="Z607" s="27" t="str">
        <f t="shared" si="164"/>
        <v/>
      </c>
      <c r="AA607" s="32"/>
      <c r="AB607" s="36"/>
      <c r="AC607" s="35" t="str">
        <f t="shared" si="154"/>
        <v/>
      </c>
      <c r="AD607" s="35" t="str">
        <f>IF(AA607="","",SUMIFS(商品管理表!$N$8:$N$10000,商品管理表!$C$8:$C$10000,仕入れ管理表!$D607,商品管理表!$Y$8:$Y$10000,"済"))</f>
        <v/>
      </c>
      <c r="AE607" s="35" t="str">
        <f t="shared" si="169"/>
        <v/>
      </c>
      <c r="AF607" s="18"/>
      <c r="AG607" s="18"/>
      <c r="AH607" s="18"/>
      <c r="AI607" s="156" t="str">
        <f t="shared" si="165"/>
        <v/>
      </c>
      <c r="AJ607" s="127"/>
      <c r="AK607" s="128" t="str">
        <f t="shared" si="166"/>
        <v/>
      </c>
      <c r="AL607" s="128"/>
    </row>
    <row r="608" spans="3:38" x14ac:dyDescent="0.2">
      <c r="C608" s="150">
        <v>600</v>
      </c>
      <c r="D608" s="151"/>
      <c r="E608" s="21"/>
      <c r="F608" s="24"/>
      <c r="G608" s="3"/>
      <c r="H608" s="3"/>
      <c r="I608" s="26"/>
      <c r="J608" s="26"/>
      <c r="K608" s="33"/>
      <c r="L608" s="34"/>
      <c r="M608" s="34" t="str">
        <f t="shared" si="157"/>
        <v/>
      </c>
      <c r="N608" s="34" t="str">
        <f t="shared" si="155"/>
        <v/>
      </c>
      <c r="O608" s="34"/>
      <c r="P608" s="34" t="str">
        <f t="shared" si="156"/>
        <v/>
      </c>
      <c r="Q608" s="34" t="str">
        <f t="shared" si="158"/>
        <v/>
      </c>
      <c r="R608" s="34" t="str">
        <f t="shared" si="159"/>
        <v/>
      </c>
      <c r="S608" s="19" t="str">
        <f t="shared" si="160"/>
        <v/>
      </c>
      <c r="T608" s="19"/>
      <c r="U608" s="19" t="str">
        <f t="shared" si="167"/>
        <v/>
      </c>
      <c r="V608" s="19" t="str">
        <f t="shared" si="161"/>
        <v/>
      </c>
      <c r="W608" s="19" t="str">
        <f t="shared" si="162"/>
        <v/>
      </c>
      <c r="X608" s="19" t="str">
        <f t="shared" si="163"/>
        <v/>
      </c>
      <c r="Y608" s="19" t="str">
        <f t="shared" si="168"/>
        <v/>
      </c>
      <c r="Z608" s="27" t="str">
        <f t="shared" si="164"/>
        <v/>
      </c>
      <c r="AA608" s="32"/>
      <c r="AB608" s="36"/>
      <c r="AC608" s="35" t="str">
        <f t="shared" si="154"/>
        <v/>
      </c>
      <c r="AD608" s="35" t="str">
        <f>IF(AA608="","",SUMIFS(商品管理表!$N$8:$N$10000,商品管理表!$C$8:$C$10000,仕入れ管理表!$D608,商品管理表!$Y$8:$Y$10000,"済"))</f>
        <v/>
      </c>
      <c r="AE608" s="35" t="str">
        <f t="shared" si="169"/>
        <v/>
      </c>
      <c r="AF608" s="18"/>
      <c r="AG608" s="18"/>
      <c r="AH608" s="18"/>
      <c r="AI608" s="156" t="str">
        <f t="shared" si="165"/>
        <v/>
      </c>
      <c r="AJ608" s="127"/>
      <c r="AK608" s="128" t="str">
        <f t="shared" si="166"/>
        <v/>
      </c>
      <c r="AL608" s="128"/>
    </row>
    <row r="609" spans="3:38" x14ac:dyDescent="0.2">
      <c r="C609" s="150">
        <v>601</v>
      </c>
      <c r="D609" s="151"/>
      <c r="E609" s="21"/>
      <c r="F609" s="24"/>
      <c r="G609" s="3"/>
      <c r="H609" s="3"/>
      <c r="I609" s="26"/>
      <c r="J609" s="26"/>
      <c r="K609" s="33"/>
      <c r="L609" s="34"/>
      <c r="M609" s="34" t="str">
        <f t="shared" si="157"/>
        <v/>
      </c>
      <c r="N609" s="34" t="str">
        <f t="shared" si="155"/>
        <v/>
      </c>
      <c r="O609" s="34"/>
      <c r="P609" s="34" t="str">
        <f t="shared" si="156"/>
        <v/>
      </c>
      <c r="Q609" s="34" t="str">
        <f t="shared" si="158"/>
        <v/>
      </c>
      <c r="R609" s="34" t="str">
        <f t="shared" si="159"/>
        <v/>
      </c>
      <c r="S609" s="19" t="str">
        <f t="shared" si="160"/>
        <v/>
      </c>
      <c r="T609" s="19"/>
      <c r="U609" s="19" t="str">
        <f t="shared" si="167"/>
        <v/>
      </c>
      <c r="V609" s="19" t="str">
        <f t="shared" si="161"/>
        <v/>
      </c>
      <c r="W609" s="19" t="str">
        <f t="shared" si="162"/>
        <v/>
      </c>
      <c r="X609" s="19" t="str">
        <f t="shared" si="163"/>
        <v/>
      </c>
      <c r="Y609" s="19" t="str">
        <f t="shared" si="168"/>
        <v/>
      </c>
      <c r="Z609" s="27" t="str">
        <f t="shared" si="164"/>
        <v/>
      </c>
      <c r="AA609" s="32"/>
      <c r="AB609" s="36"/>
      <c r="AC609" s="35" t="str">
        <f t="shared" si="154"/>
        <v/>
      </c>
      <c r="AD609" s="35" t="str">
        <f>IF(AA609="","",SUMIFS(商品管理表!$N$8:$N$10000,商品管理表!$C$8:$C$10000,仕入れ管理表!$D609,商品管理表!$Y$8:$Y$10000,"済"))</f>
        <v/>
      </c>
      <c r="AE609" s="35" t="str">
        <f t="shared" si="169"/>
        <v/>
      </c>
      <c r="AF609" s="18"/>
      <c r="AG609" s="18"/>
      <c r="AH609" s="18"/>
      <c r="AI609" s="156" t="str">
        <f t="shared" si="165"/>
        <v/>
      </c>
      <c r="AJ609" s="127"/>
      <c r="AK609" s="128" t="str">
        <f t="shared" si="166"/>
        <v/>
      </c>
      <c r="AL609" s="128"/>
    </row>
    <row r="610" spans="3:38" x14ac:dyDescent="0.2">
      <c r="C610" s="150">
        <v>602</v>
      </c>
      <c r="D610" s="151"/>
      <c r="E610" s="21"/>
      <c r="F610" s="24"/>
      <c r="G610" s="3"/>
      <c r="H610" s="3"/>
      <c r="I610" s="26"/>
      <c r="J610" s="26"/>
      <c r="K610" s="33"/>
      <c r="L610" s="34"/>
      <c r="M610" s="34" t="str">
        <f t="shared" si="157"/>
        <v/>
      </c>
      <c r="N610" s="34" t="str">
        <f t="shared" si="155"/>
        <v/>
      </c>
      <c r="O610" s="34"/>
      <c r="P610" s="34" t="str">
        <f t="shared" si="156"/>
        <v/>
      </c>
      <c r="Q610" s="34" t="str">
        <f t="shared" si="158"/>
        <v/>
      </c>
      <c r="R610" s="34" t="str">
        <f t="shared" si="159"/>
        <v/>
      </c>
      <c r="S610" s="19" t="str">
        <f t="shared" si="160"/>
        <v/>
      </c>
      <c r="T610" s="19"/>
      <c r="U610" s="19" t="str">
        <f t="shared" si="167"/>
        <v/>
      </c>
      <c r="V610" s="19" t="str">
        <f t="shared" si="161"/>
        <v/>
      </c>
      <c r="W610" s="19" t="str">
        <f t="shared" si="162"/>
        <v/>
      </c>
      <c r="X610" s="19" t="str">
        <f t="shared" si="163"/>
        <v/>
      </c>
      <c r="Y610" s="19" t="str">
        <f t="shared" si="168"/>
        <v/>
      </c>
      <c r="Z610" s="27" t="str">
        <f t="shared" si="164"/>
        <v/>
      </c>
      <c r="AA610" s="32"/>
      <c r="AB610" s="36"/>
      <c r="AC610" s="35" t="str">
        <f t="shared" si="154"/>
        <v/>
      </c>
      <c r="AD610" s="35" t="str">
        <f>IF(AA610="","",SUMIFS(商品管理表!$N$8:$N$10000,商品管理表!$C$8:$C$10000,仕入れ管理表!$D610,商品管理表!$Y$8:$Y$10000,"済"))</f>
        <v/>
      </c>
      <c r="AE610" s="35" t="str">
        <f t="shared" si="169"/>
        <v/>
      </c>
      <c r="AF610" s="18"/>
      <c r="AG610" s="18"/>
      <c r="AH610" s="18"/>
      <c r="AI610" s="156" t="str">
        <f t="shared" si="165"/>
        <v/>
      </c>
      <c r="AJ610" s="127"/>
      <c r="AK610" s="128" t="str">
        <f t="shared" si="166"/>
        <v/>
      </c>
      <c r="AL610" s="128"/>
    </row>
    <row r="611" spans="3:38" x14ac:dyDescent="0.2">
      <c r="C611" s="150">
        <v>603</v>
      </c>
      <c r="D611" s="151"/>
      <c r="E611" s="21"/>
      <c r="F611" s="24"/>
      <c r="G611" s="3"/>
      <c r="H611" s="3"/>
      <c r="I611" s="26"/>
      <c r="J611" s="26"/>
      <c r="K611" s="33"/>
      <c r="L611" s="34"/>
      <c r="M611" s="34" t="str">
        <f t="shared" si="157"/>
        <v/>
      </c>
      <c r="N611" s="34" t="str">
        <f t="shared" si="155"/>
        <v/>
      </c>
      <c r="O611" s="34"/>
      <c r="P611" s="34" t="str">
        <f t="shared" si="156"/>
        <v/>
      </c>
      <c r="Q611" s="34" t="str">
        <f t="shared" si="158"/>
        <v/>
      </c>
      <c r="R611" s="34" t="str">
        <f t="shared" si="159"/>
        <v/>
      </c>
      <c r="S611" s="19" t="str">
        <f t="shared" si="160"/>
        <v/>
      </c>
      <c r="T611" s="19"/>
      <c r="U611" s="19" t="str">
        <f t="shared" si="167"/>
        <v/>
      </c>
      <c r="V611" s="19" t="str">
        <f t="shared" si="161"/>
        <v/>
      </c>
      <c r="W611" s="19" t="str">
        <f t="shared" si="162"/>
        <v/>
      </c>
      <c r="X611" s="19" t="str">
        <f t="shared" si="163"/>
        <v/>
      </c>
      <c r="Y611" s="19" t="str">
        <f t="shared" si="168"/>
        <v/>
      </c>
      <c r="Z611" s="27" t="str">
        <f t="shared" si="164"/>
        <v/>
      </c>
      <c r="AA611" s="32"/>
      <c r="AB611" s="36"/>
      <c r="AC611" s="35" t="str">
        <f t="shared" si="154"/>
        <v/>
      </c>
      <c r="AD611" s="35" t="str">
        <f>IF(AA611="","",SUMIFS(商品管理表!$N$8:$N$10000,商品管理表!$C$8:$C$10000,仕入れ管理表!$D611,商品管理表!$Y$8:$Y$10000,"済"))</f>
        <v/>
      </c>
      <c r="AE611" s="35" t="str">
        <f t="shared" si="169"/>
        <v/>
      </c>
      <c r="AF611" s="18"/>
      <c r="AG611" s="18"/>
      <c r="AH611" s="18"/>
      <c r="AI611" s="156" t="str">
        <f t="shared" si="165"/>
        <v/>
      </c>
      <c r="AJ611" s="127"/>
      <c r="AK611" s="128" t="str">
        <f t="shared" si="166"/>
        <v/>
      </c>
      <c r="AL611" s="128"/>
    </row>
    <row r="612" spans="3:38" x14ac:dyDescent="0.2">
      <c r="C612" s="150">
        <v>604</v>
      </c>
      <c r="D612" s="151"/>
      <c r="E612" s="21"/>
      <c r="F612" s="24"/>
      <c r="G612" s="3"/>
      <c r="H612" s="3"/>
      <c r="I612" s="26"/>
      <c r="J612" s="26"/>
      <c r="K612" s="33"/>
      <c r="L612" s="34"/>
      <c r="M612" s="34" t="str">
        <f t="shared" si="157"/>
        <v/>
      </c>
      <c r="N612" s="34" t="str">
        <f t="shared" si="155"/>
        <v/>
      </c>
      <c r="O612" s="34"/>
      <c r="P612" s="34" t="str">
        <f t="shared" si="156"/>
        <v/>
      </c>
      <c r="Q612" s="34" t="str">
        <f t="shared" si="158"/>
        <v/>
      </c>
      <c r="R612" s="34" t="str">
        <f t="shared" si="159"/>
        <v/>
      </c>
      <c r="S612" s="19" t="str">
        <f t="shared" si="160"/>
        <v/>
      </c>
      <c r="T612" s="19"/>
      <c r="U612" s="19" t="str">
        <f t="shared" si="167"/>
        <v/>
      </c>
      <c r="V612" s="19" t="str">
        <f t="shared" si="161"/>
        <v/>
      </c>
      <c r="W612" s="19" t="str">
        <f t="shared" si="162"/>
        <v/>
      </c>
      <c r="X612" s="19" t="str">
        <f t="shared" si="163"/>
        <v/>
      </c>
      <c r="Y612" s="19" t="str">
        <f t="shared" si="168"/>
        <v/>
      </c>
      <c r="Z612" s="27" t="str">
        <f t="shared" si="164"/>
        <v/>
      </c>
      <c r="AA612" s="32"/>
      <c r="AB612" s="36"/>
      <c r="AC612" s="35" t="str">
        <f t="shared" si="154"/>
        <v/>
      </c>
      <c r="AD612" s="35" t="str">
        <f>IF(AA612="","",SUMIFS(商品管理表!$N$8:$N$10000,商品管理表!$C$8:$C$10000,仕入れ管理表!$D612,商品管理表!$Y$8:$Y$10000,"済"))</f>
        <v/>
      </c>
      <c r="AE612" s="35" t="str">
        <f t="shared" si="169"/>
        <v/>
      </c>
      <c r="AF612" s="18"/>
      <c r="AG612" s="18"/>
      <c r="AH612" s="18"/>
      <c r="AI612" s="156" t="str">
        <f t="shared" si="165"/>
        <v/>
      </c>
      <c r="AJ612" s="127"/>
      <c r="AK612" s="128" t="str">
        <f t="shared" si="166"/>
        <v/>
      </c>
      <c r="AL612" s="128"/>
    </row>
    <row r="613" spans="3:38" x14ac:dyDescent="0.2">
      <c r="C613" s="150">
        <v>605</v>
      </c>
      <c r="D613" s="151"/>
      <c r="E613" s="21"/>
      <c r="F613" s="24"/>
      <c r="G613" s="3"/>
      <c r="H613" s="3"/>
      <c r="I613" s="26"/>
      <c r="J613" s="26"/>
      <c r="K613" s="33"/>
      <c r="L613" s="34"/>
      <c r="M613" s="34" t="str">
        <f t="shared" si="157"/>
        <v/>
      </c>
      <c r="N613" s="34" t="str">
        <f t="shared" si="155"/>
        <v/>
      </c>
      <c r="O613" s="34"/>
      <c r="P613" s="34" t="str">
        <f t="shared" si="156"/>
        <v/>
      </c>
      <c r="Q613" s="34" t="str">
        <f t="shared" si="158"/>
        <v/>
      </c>
      <c r="R613" s="34" t="str">
        <f t="shared" si="159"/>
        <v/>
      </c>
      <c r="S613" s="19" t="str">
        <f t="shared" si="160"/>
        <v/>
      </c>
      <c r="T613" s="19"/>
      <c r="U613" s="19" t="str">
        <f t="shared" si="167"/>
        <v/>
      </c>
      <c r="V613" s="19" t="str">
        <f t="shared" si="161"/>
        <v/>
      </c>
      <c r="W613" s="19" t="str">
        <f t="shared" si="162"/>
        <v/>
      </c>
      <c r="X613" s="19" t="str">
        <f t="shared" si="163"/>
        <v/>
      </c>
      <c r="Y613" s="19" t="str">
        <f t="shared" si="168"/>
        <v/>
      </c>
      <c r="Z613" s="27" t="str">
        <f t="shared" si="164"/>
        <v/>
      </c>
      <c r="AA613" s="32"/>
      <c r="AB613" s="36"/>
      <c r="AC613" s="35" t="str">
        <f t="shared" si="154"/>
        <v/>
      </c>
      <c r="AD613" s="35" t="str">
        <f>IF(AA613="","",SUMIFS(商品管理表!$N$8:$N$10000,商品管理表!$C$8:$C$10000,仕入れ管理表!$D613,商品管理表!$Y$8:$Y$10000,"済"))</f>
        <v/>
      </c>
      <c r="AE613" s="35" t="str">
        <f t="shared" si="169"/>
        <v/>
      </c>
      <c r="AF613" s="18"/>
      <c r="AG613" s="18"/>
      <c r="AH613" s="18"/>
      <c r="AI613" s="156" t="str">
        <f t="shared" si="165"/>
        <v/>
      </c>
      <c r="AJ613" s="127"/>
      <c r="AK613" s="128" t="str">
        <f t="shared" si="166"/>
        <v/>
      </c>
      <c r="AL613" s="128"/>
    </row>
    <row r="614" spans="3:38" x14ac:dyDescent="0.2">
      <c r="C614" s="150">
        <v>606</v>
      </c>
      <c r="D614" s="151"/>
      <c r="E614" s="21"/>
      <c r="F614" s="24"/>
      <c r="G614" s="3"/>
      <c r="H614" s="3"/>
      <c r="I614" s="26"/>
      <c r="J614" s="26"/>
      <c r="K614" s="33"/>
      <c r="L614" s="34"/>
      <c r="M614" s="34" t="str">
        <f t="shared" si="157"/>
        <v/>
      </c>
      <c r="N614" s="34" t="str">
        <f t="shared" si="155"/>
        <v/>
      </c>
      <c r="O614" s="34"/>
      <c r="P614" s="34" t="str">
        <f t="shared" si="156"/>
        <v/>
      </c>
      <c r="Q614" s="34" t="str">
        <f t="shared" si="158"/>
        <v/>
      </c>
      <c r="R614" s="34" t="str">
        <f t="shared" si="159"/>
        <v/>
      </c>
      <c r="S614" s="19" t="str">
        <f t="shared" si="160"/>
        <v/>
      </c>
      <c r="T614" s="19"/>
      <c r="U614" s="19" t="str">
        <f t="shared" si="167"/>
        <v/>
      </c>
      <c r="V614" s="19" t="str">
        <f t="shared" si="161"/>
        <v/>
      </c>
      <c r="W614" s="19" t="str">
        <f t="shared" si="162"/>
        <v/>
      </c>
      <c r="X614" s="19" t="str">
        <f t="shared" si="163"/>
        <v/>
      </c>
      <c r="Y614" s="19" t="str">
        <f t="shared" si="168"/>
        <v/>
      </c>
      <c r="Z614" s="27" t="str">
        <f t="shared" si="164"/>
        <v/>
      </c>
      <c r="AA614" s="32"/>
      <c r="AB614" s="36"/>
      <c r="AC614" s="35" t="str">
        <f t="shared" si="154"/>
        <v/>
      </c>
      <c r="AD614" s="35" t="str">
        <f>IF(AA614="","",SUMIFS(商品管理表!$N$8:$N$10000,商品管理表!$C$8:$C$10000,仕入れ管理表!$D614,商品管理表!$Y$8:$Y$10000,"済"))</f>
        <v/>
      </c>
      <c r="AE614" s="35" t="str">
        <f t="shared" si="169"/>
        <v/>
      </c>
      <c r="AF614" s="18"/>
      <c r="AG614" s="18"/>
      <c r="AH614" s="18"/>
      <c r="AI614" s="156" t="str">
        <f t="shared" si="165"/>
        <v/>
      </c>
      <c r="AJ614" s="127"/>
      <c r="AK614" s="128" t="str">
        <f t="shared" si="166"/>
        <v/>
      </c>
      <c r="AL614" s="128"/>
    </row>
    <row r="615" spans="3:38" x14ac:dyDescent="0.2">
      <c r="C615" s="150">
        <v>607</v>
      </c>
      <c r="D615" s="151"/>
      <c r="E615" s="21"/>
      <c r="F615" s="24"/>
      <c r="G615" s="3"/>
      <c r="H615" s="3"/>
      <c r="I615" s="26"/>
      <c r="J615" s="26"/>
      <c r="K615" s="33"/>
      <c r="L615" s="34"/>
      <c r="M615" s="34" t="str">
        <f t="shared" si="157"/>
        <v/>
      </c>
      <c r="N615" s="34" t="str">
        <f t="shared" si="155"/>
        <v/>
      </c>
      <c r="O615" s="34"/>
      <c r="P615" s="34" t="str">
        <f t="shared" si="156"/>
        <v/>
      </c>
      <c r="Q615" s="34" t="str">
        <f t="shared" si="158"/>
        <v/>
      </c>
      <c r="R615" s="34" t="str">
        <f t="shared" si="159"/>
        <v/>
      </c>
      <c r="S615" s="19" t="str">
        <f t="shared" si="160"/>
        <v/>
      </c>
      <c r="T615" s="19"/>
      <c r="U615" s="19" t="str">
        <f t="shared" si="167"/>
        <v/>
      </c>
      <c r="V615" s="19" t="str">
        <f t="shared" si="161"/>
        <v/>
      </c>
      <c r="W615" s="19" t="str">
        <f t="shared" si="162"/>
        <v/>
      </c>
      <c r="X615" s="19" t="str">
        <f t="shared" si="163"/>
        <v/>
      </c>
      <c r="Y615" s="19" t="str">
        <f t="shared" si="168"/>
        <v/>
      </c>
      <c r="Z615" s="27" t="str">
        <f t="shared" si="164"/>
        <v/>
      </c>
      <c r="AA615" s="32"/>
      <c r="AB615" s="36"/>
      <c r="AC615" s="35" t="str">
        <f t="shared" si="154"/>
        <v/>
      </c>
      <c r="AD615" s="35" t="str">
        <f>IF(AA615="","",SUMIFS(商品管理表!$N$8:$N$10000,商品管理表!$C$8:$C$10000,仕入れ管理表!$D615,商品管理表!$Y$8:$Y$10000,"済"))</f>
        <v/>
      </c>
      <c r="AE615" s="35" t="str">
        <f t="shared" si="169"/>
        <v/>
      </c>
      <c r="AF615" s="18"/>
      <c r="AG615" s="18"/>
      <c r="AH615" s="18"/>
      <c r="AI615" s="156" t="str">
        <f t="shared" si="165"/>
        <v/>
      </c>
      <c r="AJ615" s="127"/>
      <c r="AK615" s="128" t="str">
        <f t="shared" si="166"/>
        <v/>
      </c>
      <c r="AL615" s="128"/>
    </row>
    <row r="616" spans="3:38" x14ac:dyDescent="0.2">
      <c r="C616" s="150">
        <v>608</v>
      </c>
      <c r="D616" s="151"/>
      <c r="E616" s="21"/>
      <c r="F616" s="24"/>
      <c r="G616" s="3"/>
      <c r="H616" s="3"/>
      <c r="I616" s="26"/>
      <c r="J616" s="26"/>
      <c r="K616" s="33"/>
      <c r="L616" s="34"/>
      <c r="M616" s="34" t="str">
        <f t="shared" si="157"/>
        <v/>
      </c>
      <c r="N616" s="34" t="str">
        <f t="shared" si="155"/>
        <v/>
      </c>
      <c r="O616" s="34"/>
      <c r="P616" s="34" t="str">
        <f t="shared" si="156"/>
        <v/>
      </c>
      <c r="Q616" s="34" t="str">
        <f t="shared" si="158"/>
        <v/>
      </c>
      <c r="R616" s="34" t="str">
        <f t="shared" si="159"/>
        <v/>
      </c>
      <c r="S616" s="19" t="str">
        <f t="shared" si="160"/>
        <v/>
      </c>
      <c r="T616" s="19"/>
      <c r="U616" s="19" t="str">
        <f t="shared" si="167"/>
        <v/>
      </c>
      <c r="V616" s="19" t="str">
        <f t="shared" si="161"/>
        <v/>
      </c>
      <c r="W616" s="19" t="str">
        <f t="shared" si="162"/>
        <v/>
      </c>
      <c r="X616" s="19" t="str">
        <f t="shared" si="163"/>
        <v/>
      </c>
      <c r="Y616" s="19" t="str">
        <f t="shared" si="168"/>
        <v/>
      </c>
      <c r="Z616" s="27" t="str">
        <f t="shared" si="164"/>
        <v/>
      </c>
      <c r="AA616" s="32"/>
      <c r="AB616" s="36"/>
      <c r="AC616" s="35" t="str">
        <f t="shared" si="154"/>
        <v/>
      </c>
      <c r="AD616" s="35" t="str">
        <f>IF(AA616="","",SUMIFS(商品管理表!$N$8:$N$10000,商品管理表!$C$8:$C$10000,仕入れ管理表!$D616,商品管理表!$Y$8:$Y$10000,"済"))</f>
        <v/>
      </c>
      <c r="AE616" s="35" t="str">
        <f t="shared" si="169"/>
        <v/>
      </c>
      <c r="AF616" s="18"/>
      <c r="AG616" s="18"/>
      <c r="AH616" s="18"/>
      <c r="AI616" s="156" t="str">
        <f t="shared" si="165"/>
        <v/>
      </c>
      <c r="AJ616" s="127"/>
      <c r="AK616" s="128" t="str">
        <f t="shared" si="166"/>
        <v/>
      </c>
      <c r="AL616" s="128"/>
    </row>
    <row r="617" spans="3:38" x14ac:dyDescent="0.2">
      <c r="C617" s="150">
        <v>609</v>
      </c>
      <c r="D617" s="151"/>
      <c r="E617" s="21"/>
      <c r="F617" s="24"/>
      <c r="G617" s="3"/>
      <c r="H617" s="3"/>
      <c r="I617" s="26"/>
      <c r="J617" s="26"/>
      <c r="K617" s="33"/>
      <c r="L617" s="34"/>
      <c r="M617" s="34" t="str">
        <f t="shared" si="157"/>
        <v/>
      </c>
      <c r="N617" s="34" t="str">
        <f t="shared" si="155"/>
        <v/>
      </c>
      <c r="O617" s="34"/>
      <c r="P617" s="34" t="str">
        <f t="shared" si="156"/>
        <v/>
      </c>
      <c r="Q617" s="34" t="str">
        <f t="shared" si="158"/>
        <v/>
      </c>
      <c r="R617" s="34" t="str">
        <f t="shared" si="159"/>
        <v/>
      </c>
      <c r="S617" s="19" t="str">
        <f t="shared" si="160"/>
        <v/>
      </c>
      <c r="T617" s="19"/>
      <c r="U617" s="19" t="str">
        <f t="shared" si="167"/>
        <v/>
      </c>
      <c r="V617" s="19" t="str">
        <f t="shared" si="161"/>
        <v/>
      </c>
      <c r="W617" s="19" t="str">
        <f t="shared" si="162"/>
        <v/>
      </c>
      <c r="X617" s="19" t="str">
        <f t="shared" si="163"/>
        <v/>
      </c>
      <c r="Y617" s="19" t="str">
        <f t="shared" si="168"/>
        <v/>
      </c>
      <c r="Z617" s="27" t="str">
        <f t="shared" si="164"/>
        <v/>
      </c>
      <c r="AA617" s="32"/>
      <c r="AB617" s="36"/>
      <c r="AC617" s="35" t="str">
        <f t="shared" si="154"/>
        <v/>
      </c>
      <c r="AD617" s="35" t="str">
        <f>IF(AA617="","",SUMIFS(商品管理表!$N$8:$N$10000,商品管理表!$C$8:$C$10000,仕入れ管理表!$D617,商品管理表!$Y$8:$Y$10000,"済"))</f>
        <v/>
      </c>
      <c r="AE617" s="35" t="str">
        <f t="shared" si="169"/>
        <v/>
      </c>
      <c r="AF617" s="18"/>
      <c r="AG617" s="18"/>
      <c r="AH617" s="18"/>
      <c r="AI617" s="156" t="str">
        <f t="shared" si="165"/>
        <v/>
      </c>
      <c r="AJ617" s="127"/>
      <c r="AK617" s="128" t="str">
        <f t="shared" si="166"/>
        <v/>
      </c>
      <c r="AL617" s="128"/>
    </row>
    <row r="618" spans="3:38" x14ac:dyDescent="0.2">
      <c r="C618" s="150">
        <v>610</v>
      </c>
      <c r="D618" s="151"/>
      <c r="E618" s="21"/>
      <c r="F618" s="24"/>
      <c r="G618" s="3"/>
      <c r="H618" s="3"/>
      <c r="I618" s="26"/>
      <c r="J618" s="26"/>
      <c r="K618" s="33"/>
      <c r="L618" s="34"/>
      <c r="M618" s="34" t="str">
        <f t="shared" si="157"/>
        <v/>
      </c>
      <c r="N618" s="34" t="str">
        <f t="shared" si="155"/>
        <v/>
      </c>
      <c r="O618" s="34"/>
      <c r="P618" s="34" t="str">
        <f t="shared" si="156"/>
        <v/>
      </c>
      <c r="Q618" s="34" t="str">
        <f t="shared" si="158"/>
        <v/>
      </c>
      <c r="R618" s="34" t="str">
        <f t="shared" si="159"/>
        <v/>
      </c>
      <c r="S618" s="19" t="str">
        <f t="shared" si="160"/>
        <v/>
      </c>
      <c r="T618" s="19"/>
      <c r="U618" s="19" t="str">
        <f t="shared" si="167"/>
        <v/>
      </c>
      <c r="V618" s="19" t="str">
        <f t="shared" si="161"/>
        <v/>
      </c>
      <c r="W618" s="19" t="str">
        <f t="shared" si="162"/>
        <v/>
      </c>
      <c r="X618" s="19" t="str">
        <f t="shared" si="163"/>
        <v/>
      </c>
      <c r="Y618" s="19" t="str">
        <f t="shared" si="168"/>
        <v/>
      </c>
      <c r="Z618" s="27" t="str">
        <f t="shared" si="164"/>
        <v/>
      </c>
      <c r="AA618" s="32"/>
      <c r="AB618" s="36"/>
      <c r="AC618" s="35" t="str">
        <f t="shared" si="154"/>
        <v/>
      </c>
      <c r="AD618" s="35" t="str">
        <f>IF(AA618="","",SUMIFS(商品管理表!$N$8:$N$10000,商品管理表!$C$8:$C$10000,仕入れ管理表!$D618,商品管理表!$Y$8:$Y$10000,"済"))</f>
        <v/>
      </c>
      <c r="AE618" s="35" t="str">
        <f t="shared" si="169"/>
        <v/>
      </c>
      <c r="AF618" s="18"/>
      <c r="AG618" s="18"/>
      <c r="AH618" s="18"/>
      <c r="AI618" s="156" t="str">
        <f t="shared" si="165"/>
        <v/>
      </c>
      <c r="AJ618" s="127"/>
      <c r="AK618" s="128" t="str">
        <f t="shared" si="166"/>
        <v/>
      </c>
      <c r="AL618" s="128"/>
    </row>
    <row r="619" spans="3:38" x14ac:dyDescent="0.2">
      <c r="C619" s="150">
        <v>611</v>
      </c>
      <c r="D619" s="151"/>
      <c r="E619" s="21"/>
      <c r="F619" s="24"/>
      <c r="G619" s="3"/>
      <c r="H619" s="3"/>
      <c r="I619" s="26"/>
      <c r="J619" s="26"/>
      <c r="K619" s="33"/>
      <c r="L619" s="34"/>
      <c r="M619" s="34" t="str">
        <f t="shared" si="157"/>
        <v/>
      </c>
      <c r="N619" s="34" t="str">
        <f t="shared" si="155"/>
        <v/>
      </c>
      <c r="O619" s="34"/>
      <c r="P619" s="34" t="str">
        <f t="shared" si="156"/>
        <v/>
      </c>
      <c r="Q619" s="34" t="str">
        <f t="shared" si="158"/>
        <v/>
      </c>
      <c r="R619" s="34" t="str">
        <f t="shared" si="159"/>
        <v/>
      </c>
      <c r="S619" s="19" t="str">
        <f t="shared" si="160"/>
        <v/>
      </c>
      <c r="T619" s="19"/>
      <c r="U619" s="19" t="str">
        <f t="shared" si="167"/>
        <v/>
      </c>
      <c r="V619" s="19" t="str">
        <f t="shared" si="161"/>
        <v/>
      </c>
      <c r="W619" s="19" t="str">
        <f t="shared" si="162"/>
        <v/>
      </c>
      <c r="X619" s="19" t="str">
        <f t="shared" si="163"/>
        <v/>
      </c>
      <c r="Y619" s="19" t="str">
        <f t="shared" si="168"/>
        <v/>
      </c>
      <c r="Z619" s="27" t="str">
        <f t="shared" si="164"/>
        <v/>
      </c>
      <c r="AA619" s="32"/>
      <c r="AB619" s="36"/>
      <c r="AC619" s="35" t="str">
        <f t="shared" si="154"/>
        <v/>
      </c>
      <c r="AD619" s="35" t="str">
        <f>IF(AA619="","",SUMIFS(商品管理表!$N$8:$N$10000,商品管理表!$C$8:$C$10000,仕入れ管理表!$D619,商品管理表!$Y$8:$Y$10000,"済"))</f>
        <v/>
      </c>
      <c r="AE619" s="35" t="str">
        <f t="shared" si="169"/>
        <v/>
      </c>
      <c r="AF619" s="18"/>
      <c r="AG619" s="18"/>
      <c r="AH619" s="18"/>
      <c r="AI619" s="156" t="str">
        <f t="shared" si="165"/>
        <v/>
      </c>
      <c r="AJ619" s="127"/>
      <c r="AK619" s="128" t="str">
        <f t="shared" si="166"/>
        <v/>
      </c>
      <c r="AL619" s="128"/>
    </row>
    <row r="620" spans="3:38" x14ac:dyDescent="0.2">
      <c r="C620" s="150">
        <v>612</v>
      </c>
      <c r="D620" s="151"/>
      <c r="E620" s="21"/>
      <c r="F620" s="24"/>
      <c r="G620" s="3"/>
      <c r="H620" s="3"/>
      <c r="I620" s="26"/>
      <c r="J620" s="26"/>
      <c r="K620" s="33"/>
      <c r="L620" s="34"/>
      <c r="M620" s="34" t="str">
        <f t="shared" si="157"/>
        <v/>
      </c>
      <c r="N620" s="34" t="str">
        <f t="shared" si="155"/>
        <v/>
      </c>
      <c r="O620" s="34"/>
      <c r="P620" s="34" t="str">
        <f t="shared" si="156"/>
        <v/>
      </c>
      <c r="Q620" s="34" t="str">
        <f t="shared" si="158"/>
        <v/>
      </c>
      <c r="R620" s="34" t="str">
        <f t="shared" si="159"/>
        <v/>
      </c>
      <c r="S620" s="19" t="str">
        <f t="shared" si="160"/>
        <v/>
      </c>
      <c r="T620" s="19"/>
      <c r="U620" s="19" t="str">
        <f t="shared" si="167"/>
        <v/>
      </c>
      <c r="V620" s="19" t="str">
        <f t="shared" si="161"/>
        <v/>
      </c>
      <c r="W620" s="19" t="str">
        <f t="shared" si="162"/>
        <v/>
      </c>
      <c r="X620" s="19" t="str">
        <f t="shared" si="163"/>
        <v/>
      </c>
      <c r="Y620" s="19" t="str">
        <f t="shared" si="168"/>
        <v/>
      </c>
      <c r="Z620" s="27" t="str">
        <f t="shared" si="164"/>
        <v/>
      </c>
      <c r="AA620" s="32"/>
      <c r="AB620" s="36"/>
      <c r="AC620" s="35" t="str">
        <f t="shared" si="154"/>
        <v/>
      </c>
      <c r="AD620" s="35" t="str">
        <f>IF(AA620="","",SUMIFS(商品管理表!$N$8:$N$10000,商品管理表!$C$8:$C$10000,仕入れ管理表!$D620,商品管理表!$Y$8:$Y$10000,"済"))</f>
        <v/>
      </c>
      <c r="AE620" s="35" t="str">
        <f t="shared" si="169"/>
        <v/>
      </c>
      <c r="AF620" s="18"/>
      <c r="AG620" s="18"/>
      <c r="AH620" s="18"/>
      <c r="AI620" s="156" t="str">
        <f t="shared" si="165"/>
        <v/>
      </c>
      <c r="AJ620" s="127"/>
      <c r="AK620" s="128" t="str">
        <f t="shared" si="166"/>
        <v/>
      </c>
      <c r="AL620" s="128"/>
    </row>
    <row r="621" spans="3:38" x14ac:dyDescent="0.2">
      <c r="C621" s="150">
        <v>613</v>
      </c>
      <c r="D621" s="151"/>
      <c r="E621" s="21"/>
      <c r="F621" s="24"/>
      <c r="G621" s="3"/>
      <c r="H621" s="3"/>
      <c r="I621" s="26"/>
      <c r="J621" s="26"/>
      <c r="K621" s="33"/>
      <c r="L621" s="34"/>
      <c r="M621" s="34" t="str">
        <f t="shared" si="157"/>
        <v/>
      </c>
      <c r="N621" s="34" t="str">
        <f t="shared" si="155"/>
        <v/>
      </c>
      <c r="O621" s="34"/>
      <c r="P621" s="34" t="str">
        <f t="shared" si="156"/>
        <v/>
      </c>
      <c r="Q621" s="34" t="str">
        <f t="shared" si="158"/>
        <v/>
      </c>
      <c r="R621" s="34" t="str">
        <f t="shared" si="159"/>
        <v/>
      </c>
      <c r="S621" s="19" t="str">
        <f t="shared" si="160"/>
        <v/>
      </c>
      <c r="T621" s="19"/>
      <c r="U621" s="19" t="str">
        <f t="shared" si="167"/>
        <v/>
      </c>
      <c r="V621" s="19" t="str">
        <f t="shared" si="161"/>
        <v/>
      </c>
      <c r="W621" s="19" t="str">
        <f t="shared" si="162"/>
        <v/>
      </c>
      <c r="X621" s="19" t="str">
        <f t="shared" si="163"/>
        <v/>
      </c>
      <c r="Y621" s="19" t="str">
        <f t="shared" si="168"/>
        <v/>
      </c>
      <c r="Z621" s="27" t="str">
        <f t="shared" si="164"/>
        <v/>
      </c>
      <c r="AA621" s="32"/>
      <c r="AB621" s="36"/>
      <c r="AC621" s="35" t="str">
        <f t="shared" si="154"/>
        <v/>
      </c>
      <c r="AD621" s="35" t="str">
        <f>IF(AA621="","",SUMIFS(商品管理表!$N$8:$N$10000,商品管理表!$C$8:$C$10000,仕入れ管理表!$D621,商品管理表!$Y$8:$Y$10000,"済"))</f>
        <v/>
      </c>
      <c r="AE621" s="35" t="str">
        <f t="shared" si="169"/>
        <v/>
      </c>
      <c r="AF621" s="18"/>
      <c r="AG621" s="18"/>
      <c r="AH621" s="18"/>
      <c r="AI621" s="156" t="str">
        <f t="shared" si="165"/>
        <v/>
      </c>
      <c r="AJ621" s="127"/>
      <c r="AK621" s="128" t="str">
        <f t="shared" si="166"/>
        <v/>
      </c>
      <c r="AL621" s="128"/>
    </row>
    <row r="622" spans="3:38" x14ac:dyDescent="0.2">
      <c r="C622" s="150">
        <v>614</v>
      </c>
      <c r="D622" s="151"/>
      <c r="E622" s="21"/>
      <c r="F622" s="24"/>
      <c r="G622" s="3"/>
      <c r="H622" s="3"/>
      <c r="I622" s="26"/>
      <c r="J622" s="26"/>
      <c r="K622" s="33"/>
      <c r="L622" s="34"/>
      <c r="M622" s="34" t="str">
        <f t="shared" si="157"/>
        <v/>
      </c>
      <c r="N622" s="34" t="str">
        <f t="shared" si="155"/>
        <v/>
      </c>
      <c r="O622" s="34"/>
      <c r="P622" s="34" t="str">
        <f t="shared" si="156"/>
        <v/>
      </c>
      <c r="Q622" s="34" t="str">
        <f t="shared" si="158"/>
        <v/>
      </c>
      <c r="R622" s="34" t="str">
        <f t="shared" si="159"/>
        <v/>
      </c>
      <c r="S622" s="19" t="str">
        <f t="shared" si="160"/>
        <v/>
      </c>
      <c r="T622" s="19"/>
      <c r="U622" s="19" t="str">
        <f t="shared" si="167"/>
        <v/>
      </c>
      <c r="V622" s="19" t="str">
        <f t="shared" si="161"/>
        <v/>
      </c>
      <c r="W622" s="19" t="str">
        <f t="shared" si="162"/>
        <v/>
      </c>
      <c r="X622" s="19" t="str">
        <f t="shared" si="163"/>
        <v/>
      </c>
      <c r="Y622" s="19" t="str">
        <f t="shared" si="168"/>
        <v/>
      </c>
      <c r="Z622" s="27" t="str">
        <f t="shared" si="164"/>
        <v/>
      </c>
      <c r="AA622" s="32"/>
      <c r="AB622" s="36"/>
      <c r="AC622" s="35" t="str">
        <f t="shared" si="154"/>
        <v/>
      </c>
      <c r="AD622" s="35" t="str">
        <f>IF(AA622="","",SUMIFS(商品管理表!$N$8:$N$10000,商品管理表!$C$8:$C$10000,仕入れ管理表!$D622,商品管理表!$Y$8:$Y$10000,"済"))</f>
        <v/>
      </c>
      <c r="AE622" s="35" t="str">
        <f t="shared" si="169"/>
        <v/>
      </c>
      <c r="AF622" s="18"/>
      <c r="AG622" s="18"/>
      <c r="AH622" s="18"/>
      <c r="AI622" s="156" t="str">
        <f t="shared" si="165"/>
        <v/>
      </c>
      <c r="AJ622" s="127"/>
      <c r="AK622" s="128" t="str">
        <f t="shared" si="166"/>
        <v/>
      </c>
      <c r="AL622" s="128"/>
    </row>
    <row r="623" spans="3:38" x14ac:dyDescent="0.2">
      <c r="C623" s="150">
        <v>615</v>
      </c>
      <c r="D623" s="151"/>
      <c r="E623" s="21"/>
      <c r="F623" s="24"/>
      <c r="G623" s="3"/>
      <c r="H623" s="3"/>
      <c r="I623" s="26"/>
      <c r="J623" s="26"/>
      <c r="K623" s="33"/>
      <c r="L623" s="34"/>
      <c r="M623" s="34" t="str">
        <f t="shared" si="157"/>
        <v/>
      </c>
      <c r="N623" s="34" t="str">
        <f t="shared" si="155"/>
        <v/>
      </c>
      <c r="O623" s="34"/>
      <c r="P623" s="34" t="str">
        <f t="shared" si="156"/>
        <v/>
      </c>
      <c r="Q623" s="34" t="str">
        <f t="shared" si="158"/>
        <v/>
      </c>
      <c r="R623" s="34" t="str">
        <f t="shared" si="159"/>
        <v/>
      </c>
      <c r="S623" s="19" t="str">
        <f t="shared" si="160"/>
        <v/>
      </c>
      <c r="T623" s="19"/>
      <c r="U623" s="19" t="str">
        <f t="shared" si="167"/>
        <v/>
      </c>
      <c r="V623" s="19" t="str">
        <f t="shared" si="161"/>
        <v/>
      </c>
      <c r="W623" s="19" t="str">
        <f t="shared" si="162"/>
        <v/>
      </c>
      <c r="X623" s="19" t="str">
        <f t="shared" si="163"/>
        <v/>
      </c>
      <c r="Y623" s="19" t="str">
        <f t="shared" si="168"/>
        <v/>
      </c>
      <c r="Z623" s="27" t="str">
        <f t="shared" si="164"/>
        <v/>
      </c>
      <c r="AA623" s="32"/>
      <c r="AB623" s="36"/>
      <c r="AC623" s="35" t="str">
        <f t="shared" si="154"/>
        <v/>
      </c>
      <c r="AD623" s="35" t="str">
        <f>IF(AA623="","",SUMIFS(商品管理表!$N$8:$N$10000,商品管理表!$C$8:$C$10000,仕入れ管理表!$D623,商品管理表!$Y$8:$Y$10000,"済"))</f>
        <v/>
      </c>
      <c r="AE623" s="35" t="str">
        <f t="shared" si="169"/>
        <v/>
      </c>
      <c r="AF623" s="18"/>
      <c r="AG623" s="18"/>
      <c r="AH623" s="18"/>
      <c r="AI623" s="156" t="str">
        <f t="shared" si="165"/>
        <v/>
      </c>
      <c r="AJ623" s="127"/>
      <c r="AK623" s="128" t="str">
        <f t="shared" si="166"/>
        <v/>
      </c>
      <c r="AL623" s="128"/>
    </row>
    <row r="624" spans="3:38" x14ac:dyDescent="0.2">
      <c r="C624" s="150">
        <v>616</v>
      </c>
      <c r="D624" s="151"/>
      <c r="E624" s="21"/>
      <c r="F624" s="24"/>
      <c r="G624" s="3"/>
      <c r="H624" s="3"/>
      <c r="I624" s="26"/>
      <c r="J624" s="26"/>
      <c r="K624" s="33"/>
      <c r="L624" s="34"/>
      <c r="M624" s="34" t="str">
        <f t="shared" si="157"/>
        <v/>
      </c>
      <c r="N624" s="34" t="str">
        <f t="shared" si="155"/>
        <v/>
      </c>
      <c r="O624" s="34"/>
      <c r="P624" s="34" t="str">
        <f t="shared" si="156"/>
        <v/>
      </c>
      <c r="Q624" s="34" t="str">
        <f t="shared" si="158"/>
        <v/>
      </c>
      <c r="R624" s="34" t="str">
        <f t="shared" si="159"/>
        <v/>
      </c>
      <c r="S624" s="19" t="str">
        <f t="shared" si="160"/>
        <v/>
      </c>
      <c r="T624" s="19"/>
      <c r="U624" s="19" t="str">
        <f t="shared" si="167"/>
        <v/>
      </c>
      <c r="V624" s="19" t="str">
        <f t="shared" si="161"/>
        <v/>
      </c>
      <c r="W624" s="19" t="str">
        <f t="shared" si="162"/>
        <v/>
      </c>
      <c r="X624" s="19" t="str">
        <f t="shared" si="163"/>
        <v/>
      </c>
      <c r="Y624" s="19" t="str">
        <f t="shared" si="168"/>
        <v/>
      </c>
      <c r="Z624" s="27" t="str">
        <f t="shared" si="164"/>
        <v/>
      </c>
      <c r="AA624" s="32"/>
      <c r="AB624" s="36"/>
      <c r="AC624" s="35" t="str">
        <f t="shared" si="154"/>
        <v/>
      </c>
      <c r="AD624" s="35" t="str">
        <f>IF(AA624="","",SUMIFS(商品管理表!$N$8:$N$10000,商品管理表!$C$8:$C$10000,仕入れ管理表!$D624,商品管理表!$Y$8:$Y$10000,"済"))</f>
        <v/>
      </c>
      <c r="AE624" s="35" t="str">
        <f t="shared" si="169"/>
        <v/>
      </c>
      <c r="AF624" s="18"/>
      <c r="AG624" s="18"/>
      <c r="AH624" s="18"/>
      <c r="AI624" s="156" t="str">
        <f t="shared" si="165"/>
        <v/>
      </c>
      <c r="AJ624" s="127"/>
      <c r="AK624" s="128" t="str">
        <f t="shared" si="166"/>
        <v/>
      </c>
      <c r="AL624" s="128"/>
    </row>
    <row r="625" spans="3:38" x14ac:dyDescent="0.2">
      <c r="C625" s="150">
        <v>617</v>
      </c>
      <c r="D625" s="151"/>
      <c r="E625" s="21"/>
      <c r="F625" s="24"/>
      <c r="G625" s="3"/>
      <c r="H625" s="3"/>
      <c r="I625" s="26"/>
      <c r="J625" s="26"/>
      <c r="K625" s="33"/>
      <c r="L625" s="34"/>
      <c r="M625" s="34" t="str">
        <f t="shared" si="157"/>
        <v/>
      </c>
      <c r="N625" s="34" t="str">
        <f t="shared" si="155"/>
        <v/>
      </c>
      <c r="O625" s="34"/>
      <c r="P625" s="34" t="str">
        <f t="shared" si="156"/>
        <v/>
      </c>
      <c r="Q625" s="34" t="str">
        <f t="shared" si="158"/>
        <v/>
      </c>
      <c r="R625" s="34" t="str">
        <f t="shared" si="159"/>
        <v/>
      </c>
      <c r="S625" s="19" t="str">
        <f t="shared" si="160"/>
        <v/>
      </c>
      <c r="T625" s="19"/>
      <c r="U625" s="19" t="str">
        <f t="shared" si="167"/>
        <v/>
      </c>
      <c r="V625" s="19" t="str">
        <f t="shared" si="161"/>
        <v/>
      </c>
      <c r="W625" s="19" t="str">
        <f t="shared" si="162"/>
        <v/>
      </c>
      <c r="X625" s="19" t="str">
        <f t="shared" si="163"/>
        <v/>
      </c>
      <c r="Y625" s="19" t="str">
        <f t="shared" si="168"/>
        <v/>
      </c>
      <c r="Z625" s="27" t="str">
        <f t="shared" si="164"/>
        <v/>
      </c>
      <c r="AA625" s="32"/>
      <c r="AB625" s="36"/>
      <c r="AC625" s="35" t="str">
        <f t="shared" si="154"/>
        <v/>
      </c>
      <c r="AD625" s="35" t="str">
        <f>IF(AA625="","",SUMIFS(商品管理表!$N$8:$N$10000,商品管理表!$C$8:$C$10000,仕入れ管理表!$D625,商品管理表!$Y$8:$Y$10000,"済"))</f>
        <v/>
      </c>
      <c r="AE625" s="35" t="str">
        <f t="shared" si="169"/>
        <v/>
      </c>
      <c r="AF625" s="18"/>
      <c r="AG625" s="18"/>
      <c r="AH625" s="18"/>
      <c r="AI625" s="156" t="str">
        <f t="shared" si="165"/>
        <v/>
      </c>
      <c r="AJ625" s="127"/>
      <c r="AK625" s="128" t="str">
        <f t="shared" si="166"/>
        <v/>
      </c>
      <c r="AL625" s="128"/>
    </row>
    <row r="626" spans="3:38" x14ac:dyDescent="0.2">
      <c r="C626" s="150">
        <v>618</v>
      </c>
      <c r="D626" s="151"/>
      <c r="E626" s="21"/>
      <c r="F626" s="24"/>
      <c r="G626" s="3"/>
      <c r="H626" s="3"/>
      <c r="I626" s="26"/>
      <c r="J626" s="26"/>
      <c r="K626" s="33"/>
      <c r="L626" s="34"/>
      <c r="M626" s="34" t="str">
        <f t="shared" si="157"/>
        <v/>
      </c>
      <c r="N626" s="34" t="str">
        <f t="shared" si="155"/>
        <v/>
      </c>
      <c r="O626" s="34"/>
      <c r="P626" s="34" t="str">
        <f t="shared" si="156"/>
        <v/>
      </c>
      <c r="Q626" s="34" t="str">
        <f t="shared" si="158"/>
        <v/>
      </c>
      <c r="R626" s="34" t="str">
        <f t="shared" si="159"/>
        <v/>
      </c>
      <c r="S626" s="19" t="str">
        <f t="shared" si="160"/>
        <v/>
      </c>
      <c r="T626" s="19"/>
      <c r="U626" s="19" t="str">
        <f t="shared" si="167"/>
        <v/>
      </c>
      <c r="V626" s="19" t="str">
        <f t="shared" si="161"/>
        <v/>
      </c>
      <c r="W626" s="19" t="str">
        <f t="shared" si="162"/>
        <v/>
      </c>
      <c r="X626" s="19" t="str">
        <f t="shared" si="163"/>
        <v/>
      </c>
      <c r="Y626" s="19" t="str">
        <f t="shared" si="168"/>
        <v/>
      </c>
      <c r="Z626" s="27" t="str">
        <f t="shared" si="164"/>
        <v/>
      </c>
      <c r="AA626" s="32"/>
      <c r="AB626" s="36"/>
      <c r="AC626" s="35" t="str">
        <f t="shared" si="154"/>
        <v/>
      </c>
      <c r="AD626" s="35" t="str">
        <f>IF(AA626="","",SUMIFS(商品管理表!$N$8:$N$10000,商品管理表!$C$8:$C$10000,仕入れ管理表!$D626,商品管理表!$Y$8:$Y$10000,"済"))</f>
        <v/>
      </c>
      <c r="AE626" s="35" t="str">
        <f t="shared" si="169"/>
        <v/>
      </c>
      <c r="AF626" s="18"/>
      <c r="AG626" s="18"/>
      <c r="AH626" s="18"/>
      <c r="AI626" s="156" t="str">
        <f t="shared" si="165"/>
        <v/>
      </c>
      <c r="AJ626" s="127"/>
      <c r="AK626" s="128" t="str">
        <f t="shared" si="166"/>
        <v/>
      </c>
      <c r="AL626" s="128"/>
    </row>
    <row r="627" spans="3:38" x14ac:dyDescent="0.2">
      <c r="C627" s="150">
        <v>619</v>
      </c>
      <c r="D627" s="151"/>
      <c r="E627" s="21"/>
      <c r="F627" s="24"/>
      <c r="G627" s="3"/>
      <c r="H627" s="3"/>
      <c r="I627" s="26"/>
      <c r="J627" s="26"/>
      <c r="K627" s="33"/>
      <c r="L627" s="34"/>
      <c r="M627" s="34" t="str">
        <f t="shared" si="157"/>
        <v/>
      </c>
      <c r="N627" s="34" t="str">
        <f t="shared" si="155"/>
        <v/>
      </c>
      <c r="O627" s="34"/>
      <c r="P627" s="34" t="str">
        <f t="shared" si="156"/>
        <v/>
      </c>
      <c r="Q627" s="34" t="str">
        <f t="shared" si="158"/>
        <v/>
      </c>
      <c r="R627" s="34" t="str">
        <f t="shared" si="159"/>
        <v/>
      </c>
      <c r="S627" s="19" t="str">
        <f t="shared" si="160"/>
        <v/>
      </c>
      <c r="T627" s="19"/>
      <c r="U627" s="19" t="str">
        <f t="shared" si="167"/>
        <v/>
      </c>
      <c r="V627" s="19" t="str">
        <f t="shared" si="161"/>
        <v/>
      </c>
      <c r="W627" s="19" t="str">
        <f t="shared" si="162"/>
        <v/>
      </c>
      <c r="X627" s="19" t="str">
        <f t="shared" si="163"/>
        <v/>
      </c>
      <c r="Y627" s="19" t="str">
        <f t="shared" si="168"/>
        <v/>
      </c>
      <c r="Z627" s="27" t="str">
        <f t="shared" si="164"/>
        <v/>
      </c>
      <c r="AA627" s="32"/>
      <c r="AB627" s="36"/>
      <c r="AC627" s="35" t="str">
        <f t="shared" si="154"/>
        <v/>
      </c>
      <c r="AD627" s="35" t="str">
        <f>IF(AA627="","",SUMIFS(商品管理表!$N$8:$N$10000,商品管理表!$C$8:$C$10000,仕入れ管理表!$D627,商品管理表!$Y$8:$Y$10000,"済"))</f>
        <v/>
      </c>
      <c r="AE627" s="35" t="str">
        <f t="shared" si="169"/>
        <v/>
      </c>
      <c r="AF627" s="18"/>
      <c r="AG627" s="18"/>
      <c r="AH627" s="18"/>
      <c r="AI627" s="156" t="str">
        <f t="shared" si="165"/>
        <v/>
      </c>
      <c r="AJ627" s="127"/>
      <c r="AK627" s="128" t="str">
        <f t="shared" si="166"/>
        <v/>
      </c>
      <c r="AL627" s="128"/>
    </row>
    <row r="628" spans="3:38" x14ac:dyDescent="0.2">
      <c r="C628" s="150">
        <v>620</v>
      </c>
      <c r="D628" s="151"/>
      <c r="E628" s="21"/>
      <c r="F628" s="24"/>
      <c r="G628" s="3"/>
      <c r="H628" s="3"/>
      <c r="I628" s="26"/>
      <c r="J628" s="26"/>
      <c r="K628" s="33"/>
      <c r="L628" s="34"/>
      <c r="M628" s="34" t="str">
        <f t="shared" si="157"/>
        <v/>
      </c>
      <c r="N628" s="34" t="str">
        <f t="shared" si="155"/>
        <v/>
      </c>
      <c r="O628" s="34"/>
      <c r="P628" s="34" t="str">
        <f t="shared" si="156"/>
        <v/>
      </c>
      <c r="Q628" s="34" t="str">
        <f t="shared" si="158"/>
        <v/>
      </c>
      <c r="R628" s="34" t="str">
        <f t="shared" si="159"/>
        <v/>
      </c>
      <c r="S628" s="19" t="str">
        <f t="shared" si="160"/>
        <v/>
      </c>
      <c r="T628" s="19"/>
      <c r="U628" s="19" t="str">
        <f t="shared" si="167"/>
        <v/>
      </c>
      <c r="V628" s="19" t="str">
        <f t="shared" si="161"/>
        <v/>
      </c>
      <c r="W628" s="19" t="str">
        <f t="shared" si="162"/>
        <v/>
      </c>
      <c r="X628" s="19" t="str">
        <f t="shared" si="163"/>
        <v/>
      </c>
      <c r="Y628" s="19" t="str">
        <f t="shared" si="168"/>
        <v/>
      </c>
      <c r="Z628" s="27" t="str">
        <f t="shared" si="164"/>
        <v/>
      </c>
      <c r="AA628" s="32"/>
      <c r="AB628" s="36"/>
      <c r="AC628" s="35" t="str">
        <f t="shared" si="154"/>
        <v/>
      </c>
      <c r="AD628" s="35" t="str">
        <f>IF(AA628="","",SUMIFS(商品管理表!$N$8:$N$10000,商品管理表!$C$8:$C$10000,仕入れ管理表!$D628,商品管理表!$Y$8:$Y$10000,"済"))</f>
        <v/>
      </c>
      <c r="AE628" s="35" t="str">
        <f t="shared" si="169"/>
        <v/>
      </c>
      <c r="AF628" s="18"/>
      <c r="AG628" s="18"/>
      <c r="AH628" s="18"/>
      <c r="AI628" s="156" t="str">
        <f t="shared" si="165"/>
        <v/>
      </c>
      <c r="AJ628" s="127"/>
      <c r="AK628" s="128" t="str">
        <f t="shared" si="166"/>
        <v/>
      </c>
      <c r="AL628" s="128"/>
    </row>
    <row r="629" spans="3:38" x14ac:dyDescent="0.2">
      <c r="C629" s="150">
        <v>621</v>
      </c>
      <c r="D629" s="151"/>
      <c r="E629" s="21"/>
      <c r="F629" s="24"/>
      <c r="G629" s="3"/>
      <c r="H629" s="3"/>
      <c r="I629" s="26"/>
      <c r="J629" s="26"/>
      <c r="K629" s="33"/>
      <c r="L629" s="34"/>
      <c r="M629" s="34" t="str">
        <f t="shared" si="157"/>
        <v/>
      </c>
      <c r="N629" s="34" t="str">
        <f t="shared" si="155"/>
        <v/>
      </c>
      <c r="O629" s="34"/>
      <c r="P629" s="34" t="str">
        <f t="shared" si="156"/>
        <v/>
      </c>
      <c r="Q629" s="34" t="str">
        <f t="shared" si="158"/>
        <v/>
      </c>
      <c r="R629" s="34" t="str">
        <f t="shared" si="159"/>
        <v/>
      </c>
      <c r="S629" s="19" t="str">
        <f t="shared" si="160"/>
        <v/>
      </c>
      <c r="T629" s="19"/>
      <c r="U629" s="19" t="str">
        <f t="shared" si="167"/>
        <v/>
      </c>
      <c r="V629" s="19" t="str">
        <f t="shared" si="161"/>
        <v/>
      </c>
      <c r="W629" s="19" t="str">
        <f t="shared" si="162"/>
        <v/>
      </c>
      <c r="X629" s="19" t="str">
        <f t="shared" si="163"/>
        <v/>
      </c>
      <c r="Y629" s="19" t="str">
        <f t="shared" si="168"/>
        <v/>
      </c>
      <c r="Z629" s="27" t="str">
        <f t="shared" si="164"/>
        <v/>
      </c>
      <c r="AA629" s="32"/>
      <c r="AB629" s="36"/>
      <c r="AC629" s="35" t="str">
        <f t="shared" si="154"/>
        <v/>
      </c>
      <c r="AD629" s="35" t="str">
        <f>IF(AA629="","",SUMIFS(商品管理表!$N$8:$N$10000,商品管理表!$C$8:$C$10000,仕入れ管理表!$D629,商品管理表!$Y$8:$Y$10000,"済"))</f>
        <v/>
      </c>
      <c r="AE629" s="35" t="str">
        <f t="shared" si="169"/>
        <v/>
      </c>
      <c r="AF629" s="18"/>
      <c r="AG629" s="18"/>
      <c r="AH629" s="18"/>
      <c r="AI629" s="156" t="str">
        <f t="shared" si="165"/>
        <v/>
      </c>
      <c r="AJ629" s="127"/>
      <c r="AK629" s="128" t="str">
        <f t="shared" si="166"/>
        <v/>
      </c>
      <c r="AL629" s="128"/>
    </row>
    <row r="630" spans="3:38" x14ac:dyDescent="0.2">
      <c r="C630" s="150">
        <v>622</v>
      </c>
      <c r="D630" s="151"/>
      <c r="E630" s="21"/>
      <c r="F630" s="24"/>
      <c r="G630" s="3"/>
      <c r="H630" s="3"/>
      <c r="I630" s="26"/>
      <c r="J630" s="26"/>
      <c r="K630" s="33"/>
      <c r="L630" s="34"/>
      <c r="M630" s="34" t="str">
        <f t="shared" si="157"/>
        <v/>
      </c>
      <c r="N630" s="34" t="str">
        <f t="shared" si="155"/>
        <v/>
      </c>
      <c r="O630" s="34"/>
      <c r="P630" s="34" t="str">
        <f t="shared" si="156"/>
        <v/>
      </c>
      <c r="Q630" s="34" t="str">
        <f t="shared" si="158"/>
        <v/>
      </c>
      <c r="R630" s="34" t="str">
        <f t="shared" si="159"/>
        <v/>
      </c>
      <c r="S630" s="19" t="str">
        <f t="shared" si="160"/>
        <v/>
      </c>
      <c r="T630" s="19"/>
      <c r="U630" s="19" t="str">
        <f t="shared" si="167"/>
        <v/>
      </c>
      <c r="V630" s="19" t="str">
        <f t="shared" si="161"/>
        <v/>
      </c>
      <c r="W630" s="19" t="str">
        <f t="shared" si="162"/>
        <v/>
      </c>
      <c r="X630" s="19" t="str">
        <f t="shared" si="163"/>
        <v/>
      </c>
      <c r="Y630" s="19" t="str">
        <f t="shared" si="168"/>
        <v/>
      </c>
      <c r="Z630" s="27" t="str">
        <f t="shared" si="164"/>
        <v/>
      </c>
      <c r="AA630" s="32"/>
      <c r="AB630" s="36"/>
      <c r="AC630" s="35" t="str">
        <f t="shared" si="154"/>
        <v/>
      </c>
      <c r="AD630" s="35" t="str">
        <f>IF(AA630="","",SUMIFS(商品管理表!$N$8:$N$10000,商品管理表!$C$8:$C$10000,仕入れ管理表!$D630,商品管理表!$Y$8:$Y$10000,"済"))</f>
        <v/>
      </c>
      <c r="AE630" s="35" t="str">
        <f t="shared" si="169"/>
        <v/>
      </c>
      <c r="AF630" s="18"/>
      <c r="AG630" s="18"/>
      <c r="AH630" s="18"/>
      <c r="AI630" s="156" t="str">
        <f t="shared" si="165"/>
        <v/>
      </c>
      <c r="AJ630" s="127"/>
      <c r="AK630" s="128" t="str">
        <f t="shared" si="166"/>
        <v/>
      </c>
      <c r="AL630" s="128"/>
    </row>
    <row r="631" spans="3:38" x14ac:dyDescent="0.2">
      <c r="C631" s="150">
        <v>623</v>
      </c>
      <c r="D631" s="151"/>
      <c r="E631" s="21"/>
      <c r="F631" s="24"/>
      <c r="G631" s="3"/>
      <c r="H631" s="3"/>
      <c r="I631" s="26"/>
      <c r="J631" s="26"/>
      <c r="K631" s="33"/>
      <c r="L631" s="34"/>
      <c r="M631" s="34" t="str">
        <f t="shared" si="157"/>
        <v/>
      </c>
      <c r="N631" s="34" t="str">
        <f t="shared" si="155"/>
        <v/>
      </c>
      <c r="O631" s="34"/>
      <c r="P631" s="34" t="str">
        <f t="shared" si="156"/>
        <v/>
      </c>
      <c r="Q631" s="34" t="str">
        <f t="shared" si="158"/>
        <v/>
      </c>
      <c r="R631" s="34" t="str">
        <f t="shared" si="159"/>
        <v/>
      </c>
      <c r="S631" s="19" t="str">
        <f t="shared" si="160"/>
        <v/>
      </c>
      <c r="T631" s="19"/>
      <c r="U631" s="19" t="str">
        <f t="shared" si="167"/>
        <v/>
      </c>
      <c r="V631" s="19" t="str">
        <f t="shared" si="161"/>
        <v/>
      </c>
      <c r="W631" s="19" t="str">
        <f t="shared" si="162"/>
        <v/>
      </c>
      <c r="X631" s="19" t="str">
        <f t="shared" si="163"/>
        <v/>
      </c>
      <c r="Y631" s="19" t="str">
        <f t="shared" si="168"/>
        <v/>
      </c>
      <c r="Z631" s="27" t="str">
        <f t="shared" si="164"/>
        <v/>
      </c>
      <c r="AA631" s="32"/>
      <c r="AB631" s="36"/>
      <c r="AC631" s="35" t="str">
        <f t="shared" si="154"/>
        <v/>
      </c>
      <c r="AD631" s="35" t="str">
        <f>IF(AA631="","",SUMIFS(商品管理表!$N$8:$N$10000,商品管理表!$C$8:$C$10000,仕入れ管理表!$D631,商品管理表!$Y$8:$Y$10000,"済"))</f>
        <v/>
      </c>
      <c r="AE631" s="35" t="str">
        <f t="shared" si="169"/>
        <v/>
      </c>
      <c r="AF631" s="18"/>
      <c r="AG631" s="18"/>
      <c r="AH631" s="18"/>
      <c r="AI631" s="156" t="str">
        <f t="shared" si="165"/>
        <v/>
      </c>
      <c r="AJ631" s="127"/>
      <c r="AK631" s="128" t="str">
        <f t="shared" si="166"/>
        <v/>
      </c>
      <c r="AL631" s="128"/>
    </row>
    <row r="632" spans="3:38" x14ac:dyDescent="0.2">
      <c r="C632" s="150">
        <v>624</v>
      </c>
      <c r="D632" s="151"/>
      <c r="E632" s="21"/>
      <c r="F632" s="24"/>
      <c r="G632" s="3"/>
      <c r="H632" s="3"/>
      <c r="I632" s="26"/>
      <c r="J632" s="26"/>
      <c r="K632" s="33"/>
      <c r="L632" s="34"/>
      <c r="M632" s="34" t="str">
        <f t="shared" si="157"/>
        <v/>
      </c>
      <c r="N632" s="34" t="str">
        <f t="shared" si="155"/>
        <v/>
      </c>
      <c r="O632" s="34"/>
      <c r="P632" s="34" t="str">
        <f t="shared" si="156"/>
        <v/>
      </c>
      <c r="Q632" s="34" t="str">
        <f t="shared" si="158"/>
        <v/>
      </c>
      <c r="R632" s="34" t="str">
        <f t="shared" si="159"/>
        <v/>
      </c>
      <c r="S632" s="19" t="str">
        <f t="shared" si="160"/>
        <v/>
      </c>
      <c r="T632" s="19"/>
      <c r="U632" s="19" t="str">
        <f t="shared" si="167"/>
        <v/>
      </c>
      <c r="V632" s="19" t="str">
        <f t="shared" si="161"/>
        <v/>
      </c>
      <c r="W632" s="19" t="str">
        <f t="shared" si="162"/>
        <v/>
      </c>
      <c r="X632" s="19" t="str">
        <f t="shared" si="163"/>
        <v/>
      </c>
      <c r="Y632" s="19" t="str">
        <f t="shared" si="168"/>
        <v/>
      </c>
      <c r="Z632" s="27" t="str">
        <f t="shared" si="164"/>
        <v/>
      </c>
      <c r="AA632" s="32"/>
      <c r="AB632" s="36"/>
      <c r="AC632" s="35" t="str">
        <f t="shared" si="154"/>
        <v/>
      </c>
      <c r="AD632" s="35" t="str">
        <f>IF(AA632="","",SUMIFS(商品管理表!$N$8:$N$10000,商品管理表!$C$8:$C$10000,仕入れ管理表!$D632,商品管理表!$Y$8:$Y$10000,"済"))</f>
        <v/>
      </c>
      <c r="AE632" s="35" t="str">
        <f t="shared" si="169"/>
        <v/>
      </c>
      <c r="AF632" s="18"/>
      <c r="AG632" s="18"/>
      <c r="AH632" s="18"/>
      <c r="AI632" s="156" t="str">
        <f t="shared" si="165"/>
        <v/>
      </c>
      <c r="AJ632" s="127"/>
      <c r="AK632" s="128" t="str">
        <f t="shared" si="166"/>
        <v/>
      </c>
      <c r="AL632" s="128"/>
    </row>
    <row r="633" spans="3:38" x14ac:dyDescent="0.2">
      <c r="C633" s="150">
        <v>625</v>
      </c>
      <c r="D633" s="151"/>
      <c r="E633" s="21"/>
      <c r="F633" s="24"/>
      <c r="G633" s="3"/>
      <c r="H633" s="3"/>
      <c r="I633" s="26"/>
      <c r="J633" s="26"/>
      <c r="K633" s="33"/>
      <c r="L633" s="34"/>
      <c r="M633" s="34" t="str">
        <f t="shared" si="157"/>
        <v/>
      </c>
      <c r="N633" s="34" t="str">
        <f t="shared" si="155"/>
        <v/>
      </c>
      <c r="O633" s="34"/>
      <c r="P633" s="34" t="str">
        <f t="shared" si="156"/>
        <v/>
      </c>
      <c r="Q633" s="34" t="str">
        <f t="shared" si="158"/>
        <v/>
      </c>
      <c r="R633" s="34" t="str">
        <f t="shared" si="159"/>
        <v/>
      </c>
      <c r="S633" s="19" t="str">
        <f t="shared" si="160"/>
        <v/>
      </c>
      <c r="T633" s="19"/>
      <c r="U633" s="19" t="str">
        <f t="shared" si="167"/>
        <v/>
      </c>
      <c r="V633" s="19" t="str">
        <f t="shared" si="161"/>
        <v/>
      </c>
      <c r="W633" s="19" t="str">
        <f t="shared" si="162"/>
        <v/>
      </c>
      <c r="X633" s="19" t="str">
        <f t="shared" si="163"/>
        <v/>
      </c>
      <c r="Y633" s="19" t="str">
        <f t="shared" si="168"/>
        <v/>
      </c>
      <c r="Z633" s="27" t="str">
        <f t="shared" si="164"/>
        <v/>
      </c>
      <c r="AA633" s="32"/>
      <c r="AB633" s="36"/>
      <c r="AC633" s="35" t="str">
        <f t="shared" si="154"/>
        <v/>
      </c>
      <c r="AD633" s="35" t="str">
        <f>IF(AA633="","",SUMIFS(商品管理表!$N$8:$N$10000,商品管理表!$C$8:$C$10000,仕入れ管理表!$D633,商品管理表!$Y$8:$Y$10000,"済"))</f>
        <v/>
      </c>
      <c r="AE633" s="35" t="str">
        <f t="shared" si="169"/>
        <v/>
      </c>
      <c r="AF633" s="18"/>
      <c r="AG633" s="18"/>
      <c r="AH633" s="18"/>
      <c r="AI633" s="156" t="str">
        <f t="shared" si="165"/>
        <v/>
      </c>
      <c r="AJ633" s="127"/>
      <c r="AK633" s="128" t="str">
        <f t="shared" si="166"/>
        <v/>
      </c>
      <c r="AL633" s="128"/>
    </row>
    <row r="634" spans="3:38" x14ac:dyDescent="0.2">
      <c r="C634" s="150">
        <v>626</v>
      </c>
      <c r="D634" s="151"/>
      <c r="E634" s="21"/>
      <c r="F634" s="24"/>
      <c r="G634" s="3"/>
      <c r="H634" s="3"/>
      <c r="I634" s="26"/>
      <c r="J634" s="26"/>
      <c r="K634" s="33"/>
      <c r="L634" s="34"/>
      <c r="M634" s="34" t="str">
        <f t="shared" si="157"/>
        <v/>
      </c>
      <c r="N634" s="34" t="str">
        <f t="shared" si="155"/>
        <v/>
      </c>
      <c r="O634" s="34"/>
      <c r="P634" s="34" t="str">
        <f t="shared" si="156"/>
        <v/>
      </c>
      <c r="Q634" s="34" t="str">
        <f t="shared" si="158"/>
        <v/>
      </c>
      <c r="R634" s="34" t="str">
        <f t="shared" si="159"/>
        <v/>
      </c>
      <c r="S634" s="19" t="str">
        <f t="shared" si="160"/>
        <v/>
      </c>
      <c r="T634" s="19"/>
      <c r="U634" s="19" t="str">
        <f t="shared" si="167"/>
        <v/>
      </c>
      <c r="V634" s="19" t="str">
        <f t="shared" si="161"/>
        <v/>
      </c>
      <c r="W634" s="19" t="str">
        <f t="shared" si="162"/>
        <v/>
      </c>
      <c r="X634" s="19" t="str">
        <f t="shared" si="163"/>
        <v/>
      </c>
      <c r="Y634" s="19" t="str">
        <f t="shared" si="168"/>
        <v/>
      </c>
      <c r="Z634" s="27" t="str">
        <f t="shared" si="164"/>
        <v/>
      </c>
      <c r="AA634" s="32"/>
      <c r="AB634" s="36"/>
      <c r="AC634" s="35" t="str">
        <f t="shared" si="154"/>
        <v/>
      </c>
      <c r="AD634" s="35" t="str">
        <f>IF(AA634="","",SUMIFS(商品管理表!$N$8:$N$10000,商品管理表!$C$8:$C$10000,仕入れ管理表!$D634,商品管理表!$Y$8:$Y$10000,"済"))</f>
        <v/>
      </c>
      <c r="AE634" s="35" t="str">
        <f t="shared" si="169"/>
        <v/>
      </c>
      <c r="AF634" s="18"/>
      <c r="AG634" s="18"/>
      <c r="AH634" s="18"/>
      <c r="AI634" s="156" t="str">
        <f t="shared" si="165"/>
        <v/>
      </c>
      <c r="AJ634" s="127"/>
      <c r="AK634" s="128" t="str">
        <f t="shared" si="166"/>
        <v/>
      </c>
      <c r="AL634" s="128"/>
    </row>
    <row r="635" spans="3:38" x14ac:dyDescent="0.2">
      <c r="C635" s="150">
        <v>627</v>
      </c>
      <c r="D635" s="151"/>
      <c r="E635" s="21"/>
      <c r="F635" s="24"/>
      <c r="G635" s="3"/>
      <c r="H635" s="3"/>
      <c r="I635" s="26"/>
      <c r="J635" s="26"/>
      <c r="K635" s="33"/>
      <c r="L635" s="34"/>
      <c r="M635" s="34" t="str">
        <f t="shared" si="157"/>
        <v/>
      </c>
      <c r="N635" s="34" t="str">
        <f t="shared" si="155"/>
        <v/>
      </c>
      <c r="O635" s="34"/>
      <c r="P635" s="34" t="str">
        <f t="shared" si="156"/>
        <v/>
      </c>
      <c r="Q635" s="34" t="str">
        <f t="shared" si="158"/>
        <v/>
      </c>
      <c r="R635" s="34" t="str">
        <f t="shared" si="159"/>
        <v/>
      </c>
      <c r="S635" s="19" t="str">
        <f t="shared" si="160"/>
        <v/>
      </c>
      <c r="T635" s="19"/>
      <c r="U635" s="19" t="str">
        <f t="shared" si="167"/>
        <v/>
      </c>
      <c r="V635" s="19" t="str">
        <f t="shared" si="161"/>
        <v/>
      </c>
      <c r="W635" s="19" t="str">
        <f t="shared" si="162"/>
        <v/>
      </c>
      <c r="X635" s="19" t="str">
        <f t="shared" si="163"/>
        <v/>
      </c>
      <c r="Y635" s="19" t="str">
        <f t="shared" si="168"/>
        <v/>
      </c>
      <c r="Z635" s="27" t="str">
        <f t="shared" si="164"/>
        <v/>
      </c>
      <c r="AA635" s="32"/>
      <c r="AB635" s="36"/>
      <c r="AC635" s="35" t="str">
        <f t="shared" si="154"/>
        <v/>
      </c>
      <c r="AD635" s="35" t="str">
        <f>IF(AA635="","",SUMIFS(商品管理表!$N$8:$N$10000,商品管理表!$C$8:$C$10000,仕入れ管理表!$D635,商品管理表!$Y$8:$Y$10000,"済"))</f>
        <v/>
      </c>
      <c r="AE635" s="35" t="str">
        <f t="shared" si="169"/>
        <v/>
      </c>
      <c r="AF635" s="18"/>
      <c r="AG635" s="18"/>
      <c r="AH635" s="18"/>
      <c r="AI635" s="156" t="str">
        <f t="shared" si="165"/>
        <v/>
      </c>
      <c r="AJ635" s="127"/>
      <c r="AK635" s="128" t="str">
        <f t="shared" si="166"/>
        <v/>
      </c>
      <c r="AL635" s="128"/>
    </row>
    <row r="636" spans="3:38" x14ac:dyDescent="0.2">
      <c r="C636" s="150">
        <v>628</v>
      </c>
      <c r="D636" s="151"/>
      <c r="E636" s="21"/>
      <c r="F636" s="24"/>
      <c r="G636" s="3"/>
      <c r="H636" s="3"/>
      <c r="I636" s="26"/>
      <c r="J636" s="26"/>
      <c r="K636" s="33"/>
      <c r="L636" s="34"/>
      <c r="M636" s="34" t="str">
        <f t="shared" si="157"/>
        <v/>
      </c>
      <c r="N636" s="34" t="str">
        <f t="shared" si="155"/>
        <v/>
      </c>
      <c r="O636" s="34"/>
      <c r="P636" s="34" t="str">
        <f t="shared" si="156"/>
        <v/>
      </c>
      <c r="Q636" s="34" t="str">
        <f t="shared" si="158"/>
        <v/>
      </c>
      <c r="R636" s="34" t="str">
        <f t="shared" si="159"/>
        <v/>
      </c>
      <c r="S636" s="19" t="str">
        <f t="shared" si="160"/>
        <v/>
      </c>
      <c r="T636" s="19"/>
      <c r="U636" s="19" t="str">
        <f t="shared" si="167"/>
        <v/>
      </c>
      <c r="V636" s="19" t="str">
        <f t="shared" si="161"/>
        <v/>
      </c>
      <c r="W636" s="19" t="str">
        <f t="shared" si="162"/>
        <v/>
      </c>
      <c r="X636" s="19" t="str">
        <f t="shared" si="163"/>
        <v/>
      </c>
      <c r="Y636" s="19" t="str">
        <f t="shared" si="168"/>
        <v/>
      </c>
      <c r="Z636" s="27" t="str">
        <f t="shared" si="164"/>
        <v/>
      </c>
      <c r="AA636" s="32"/>
      <c r="AB636" s="36"/>
      <c r="AC636" s="35" t="str">
        <f t="shared" si="154"/>
        <v/>
      </c>
      <c r="AD636" s="35" t="str">
        <f>IF(AA636="","",SUMIFS(商品管理表!$N$8:$N$10000,商品管理表!$C$8:$C$10000,仕入れ管理表!$D636,商品管理表!$Y$8:$Y$10000,"済"))</f>
        <v/>
      </c>
      <c r="AE636" s="35" t="str">
        <f t="shared" si="169"/>
        <v/>
      </c>
      <c r="AF636" s="18"/>
      <c r="AG636" s="18"/>
      <c r="AH636" s="18"/>
      <c r="AI636" s="156" t="str">
        <f t="shared" si="165"/>
        <v/>
      </c>
      <c r="AJ636" s="127"/>
      <c r="AK636" s="128" t="str">
        <f t="shared" si="166"/>
        <v/>
      </c>
      <c r="AL636" s="128"/>
    </row>
    <row r="637" spans="3:38" x14ac:dyDescent="0.2">
      <c r="C637" s="150">
        <v>629</v>
      </c>
      <c r="D637" s="151"/>
      <c r="E637" s="21"/>
      <c r="F637" s="24"/>
      <c r="G637" s="3"/>
      <c r="H637" s="3"/>
      <c r="I637" s="26"/>
      <c r="J637" s="26"/>
      <c r="K637" s="33"/>
      <c r="L637" s="34"/>
      <c r="M637" s="34" t="str">
        <f t="shared" si="157"/>
        <v/>
      </c>
      <c r="N637" s="34" t="str">
        <f t="shared" si="155"/>
        <v/>
      </c>
      <c r="O637" s="34"/>
      <c r="P637" s="34" t="str">
        <f t="shared" si="156"/>
        <v/>
      </c>
      <c r="Q637" s="34" t="str">
        <f t="shared" si="158"/>
        <v/>
      </c>
      <c r="R637" s="34" t="str">
        <f t="shared" si="159"/>
        <v/>
      </c>
      <c r="S637" s="19" t="str">
        <f t="shared" si="160"/>
        <v/>
      </c>
      <c r="T637" s="19"/>
      <c r="U637" s="19" t="str">
        <f t="shared" si="167"/>
        <v/>
      </c>
      <c r="V637" s="19" t="str">
        <f t="shared" si="161"/>
        <v/>
      </c>
      <c r="W637" s="19" t="str">
        <f t="shared" si="162"/>
        <v/>
      </c>
      <c r="X637" s="19" t="str">
        <f t="shared" si="163"/>
        <v/>
      </c>
      <c r="Y637" s="19" t="str">
        <f t="shared" si="168"/>
        <v/>
      </c>
      <c r="Z637" s="27" t="str">
        <f t="shared" si="164"/>
        <v/>
      </c>
      <c r="AA637" s="32"/>
      <c r="AB637" s="36"/>
      <c r="AC637" s="35" t="str">
        <f t="shared" si="154"/>
        <v/>
      </c>
      <c r="AD637" s="35" t="str">
        <f>IF(AA637="","",SUMIFS(商品管理表!$N$8:$N$10000,商品管理表!$C$8:$C$10000,仕入れ管理表!$D637,商品管理表!$Y$8:$Y$10000,"済"))</f>
        <v/>
      </c>
      <c r="AE637" s="35" t="str">
        <f t="shared" si="169"/>
        <v/>
      </c>
      <c r="AF637" s="18"/>
      <c r="AG637" s="18"/>
      <c r="AH637" s="18"/>
      <c r="AI637" s="156" t="str">
        <f t="shared" si="165"/>
        <v/>
      </c>
      <c r="AJ637" s="127"/>
      <c r="AK637" s="128" t="str">
        <f t="shared" si="166"/>
        <v/>
      </c>
      <c r="AL637" s="128"/>
    </row>
    <row r="638" spans="3:38" x14ac:dyDescent="0.2">
      <c r="C638" s="150">
        <v>630</v>
      </c>
      <c r="D638" s="151"/>
      <c r="E638" s="21"/>
      <c r="F638" s="24"/>
      <c r="G638" s="3"/>
      <c r="H638" s="3"/>
      <c r="I638" s="26"/>
      <c r="J638" s="26"/>
      <c r="K638" s="33"/>
      <c r="L638" s="34"/>
      <c r="M638" s="34" t="str">
        <f t="shared" si="157"/>
        <v/>
      </c>
      <c r="N638" s="34" t="str">
        <f t="shared" si="155"/>
        <v/>
      </c>
      <c r="O638" s="34"/>
      <c r="P638" s="34" t="str">
        <f t="shared" si="156"/>
        <v/>
      </c>
      <c r="Q638" s="34" t="str">
        <f t="shared" si="158"/>
        <v/>
      </c>
      <c r="R638" s="34" t="str">
        <f t="shared" si="159"/>
        <v/>
      </c>
      <c r="S638" s="19" t="str">
        <f t="shared" si="160"/>
        <v/>
      </c>
      <c r="T638" s="19"/>
      <c r="U638" s="19" t="str">
        <f t="shared" si="167"/>
        <v/>
      </c>
      <c r="V638" s="19" t="str">
        <f t="shared" si="161"/>
        <v/>
      </c>
      <c r="W638" s="19" t="str">
        <f t="shared" si="162"/>
        <v/>
      </c>
      <c r="X638" s="19" t="str">
        <f t="shared" si="163"/>
        <v/>
      </c>
      <c r="Y638" s="19" t="str">
        <f t="shared" si="168"/>
        <v/>
      </c>
      <c r="Z638" s="27" t="str">
        <f t="shared" si="164"/>
        <v/>
      </c>
      <c r="AA638" s="32"/>
      <c r="AB638" s="36"/>
      <c r="AC638" s="35" t="str">
        <f t="shared" si="154"/>
        <v/>
      </c>
      <c r="AD638" s="35" t="str">
        <f>IF(AA638="","",SUMIFS(商品管理表!$N$8:$N$10000,商品管理表!$C$8:$C$10000,仕入れ管理表!$D638,商品管理表!$Y$8:$Y$10000,"済"))</f>
        <v/>
      </c>
      <c r="AE638" s="35" t="str">
        <f t="shared" si="169"/>
        <v/>
      </c>
      <c r="AF638" s="18"/>
      <c r="AG638" s="18"/>
      <c r="AH638" s="18"/>
      <c r="AI638" s="156" t="str">
        <f t="shared" si="165"/>
        <v/>
      </c>
      <c r="AJ638" s="127"/>
      <c r="AK638" s="128" t="str">
        <f t="shared" si="166"/>
        <v/>
      </c>
      <c r="AL638" s="128"/>
    </row>
    <row r="639" spans="3:38" x14ac:dyDescent="0.2">
      <c r="C639" s="150">
        <v>631</v>
      </c>
      <c r="D639" s="151"/>
      <c r="E639" s="21"/>
      <c r="F639" s="24"/>
      <c r="G639" s="3"/>
      <c r="H639" s="3"/>
      <c r="I639" s="26"/>
      <c r="J639" s="26"/>
      <c r="K639" s="33"/>
      <c r="L639" s="34"/>
      <c r="M639" s="34" t="str">
        <f t="shared" si="157"/>
        <v/>
      </c>
      <c r="N639" s="34" t="str">
        <f t="shared" si="155"/>
        <v/>
      </c>
      <c r="O639" s="34"/>
      <c r="P639" s="34" t="str">
        <f t="shared" si="156"/>
        <v/>
      </c>
      <c r="Q639" s="34" t="str">
        <f t="shared" si="158"/>
        <v/>
      </c>
      <c r="R639" s="34" t="str">
        <f t="shared" si="159"/>
        <v/>
      </c>
      <c r="S639" s="19" t="str">
        <f t="shared" si="160"/>
        <v/>
      </c>
      <c r="T639" s="19"/>
      <c r="U639" s="19" t="str">
        <f t="shared" si="167"/>
        <v/>
      </c>
      <c r="V639" s="19" t="str">
        <f t="shared" si="161"/>
        <v/>
      </c>
      <c r="W639" s="19" t="str">
        <f t="shared" si="162"/>
        <v/>
      </c>
      <c r="X639" s="19" t="str">
        <f t="shared" si="163"/>
        <v/>
      </c>
      <c r="Y639" s="19" t="str">
        <f t="shared" si="168"/>
        <v/>
      </c>
      <c r="Z639" s="27" t="str">
        <f t="shared" si="164"/>
        <v/>
      </c>
      <c r="AA639" s="32"/>
      <c r="AB639" s="36"/>
      <c r="AC639" s="35" t="str">
        <f t="shared" si="154"/>
        <v/>
      </c>
      <c r="AD639" s="35" t="str">
        <f>IF(AA639="","",SUMIFS(商品管理表!$N$8:$N$10000,商品管理表!$C$8:$C$10000,仕入れ管理表!$D639,商品管理表!$Y$8:$Y$10000,"済"))</f>
        <v/>
      </c>
      <c r="AE639" s="35" t="str">
        <f t="shared" si="169"/>
        <v/>
      </c>
      <c r="AF639" s="18"/>
      <c r="AG639" s="18"/>
      <c r="AH639" s="18"/>
      <c r="AI639" s="156" t="str">
        <f t="shared" si="165"/>
        <v/>
      </c>
      <c r="AJ639" s="127"/>
      <c r="AK639" s="128" t="str">
        <f t="shared" si="166"/>
        <v/>
      </c>
      <c r="AL639" s="128"/>
    </row>
    <row r="640" spans="3:38" x14ac:dyDescent="0.2">
      <c r="C640" s="150">
        <v>632</v>
      </c>
      <c r="D640" s="151"/>
      <c r="E640" s="21"/>
      <c r="F640" s="24"/>
      <c r="G640" s="3"/>
      <c r="H640" s="3"/>
      <c r="I640" s="26"/>
      <c r="J640" s="26"/>
      <c r="K640" s="33"/>
      <c r="L640" s="34"/>
      <c r="M640" s="34" t="str">
        <f t="shared" si="157"/>
        <v/>
      </c>
      <c r="N640" s="34" t="str">
        <f t="shared" si="155"/>
        <v/>
      </c>
      <c r="O640" s="34"/>
      <c r="P640" s="34" t="str">
        <f t="shared" si="156"/>
        <v/>
      </c>
      <c r="Q640" s="34" t="str">
        <f t="shared" si="158"/>
        <v/>
      </c>
      <c r="R640" s="34" t="str">
        <f t="shared" si="159"/>
        <v/>
      </c>
      <c r="S640" s="19" t="str">
        <f t="shared" si="160"/>
        <v/>
      </c>
      <c r="T640" s="19"/>
      <c r="U640" s="19" t="str">
        <f t="shared" si="167"/>
        <v/>
      </c>
      <c r="V640" s="19" t="str">
        <f t="shared" si="161"/>
        <v/>
      </c>
      <c r="W640" s="19" t="str">
        <f t="shared" si="162"/>
        <v/>
      </c>
      <c r="X640" s="19" t="str">
        <f t="shared" si="163"/>
        <v/>
      </c>
      <c r="Y640" s="19" t="str">
        <f t="shared" si="168"/>
        <v/>
      </c>
      <c r="Z640" s="27" t="str">
        <f t="shared" si="164"/>
        <v/>
      </c>
      <c r="AA640" s="32"/>
      <c r="AB640" s="36"/>
      <c r="AC640" s="35" t="str">
        <f t="shared" si="154"/>
        <v/>
      </c>
      <c r="AD640" s="35" t="str">
        <f>IF(AA640="","",SUMIFS(商品管理表!$N$8:$N$10000,商品管理表!$C$8:$C$10000,仕入れ管理表!$D640,商品管理表!$Y$8:$Y$10000,"済"))</f>
        <v/>
      </c>
      <c r="AE640" s="35" t="str">
        <f t="shared" si="169"/>
        <v/>
      </c>
      <c r="AF640" s="18"/>
      <c r="AG640" s="18"/>
      <c r="AH640" s="18"/>
      <c r="AI640" s="156" t="str">
        <f t="shared" si="165"/>
        <v/>
      </c>
      <c r="AJ640" s="127"/>
      <c r="AK640" s="128" t="str">
        <f t="shared" si="166"/>
        <v/>
      </c>
      <c r="AL640" s="128"/>
    </row>
    <row r="641" spans="3:38" x14ac:dyDescent="0.2">
      <c r="C641" s="150">
        <v>633</v>
      </c>
      <c r="D641" s="151"/>
      <c r="E641" s="21"/>
      <c r="F641" s="24"/>
      <c r="G641" s="3"/>
      <c r="H641" s="3"/>
      <c r="I641" s="26"/>
      <c r="J641" s="26"/>
      <c r="K641" s="33"/>
      <c r="L641" s="34"/>
      <c r="M641" s="34" t="str">
        <f t="shared" si="157"/>
        <v/>
      </c>
      <c r="N641" s="34" t="str">
        <f t="shared" si="155"/>
        <v/>
      </c>
      <c r="O641" s="34"/>
      <c r="P641" s="34" t="str">
        <f t="shared" si="156"/>
        <v/>
      </c>
      <c r="Q641" s="34" t="str">
        <f t="shared" si="158"/>
        <v/>
      </c>
      <c r="R641" s="34" t="str">
        <f t="shared" si="159"/>
        <v/>
      </c>
      <c r="S641" s="19" t="str">
        <f t="shared" si="160"/>
        <v/>
      </c>
      <c r="T641" s="19"/>
      <c r="U641" s="19" t="str">
        <f t="shared" si="167"/>
        <v/>
      </c>
      <c r="V641" s="19" t="str">
        <f t="shared" si="161"/>
        <v/>
      </c>
      <c r="W641" s="19" t="str">
        <f t="shared" si="162"/>
        <v/>
      </c>
      <c r="X641" s="19" t="str">
        <f t="shared" si="163"/>
        <v/>
      </c>
      <c r="Y641" s="19" t="str">
        <f t="shared" si="168"/>
        <v/>
      </c>
      <c r="Z641" s="27" t="str">
        <f t="shared" si="164"/>
        <v/>
      </c>
      <c r="AA641" s="32"/>
      <c r="AB641" s="36"/>
      <c r="AC641" s="35" t="str">
        <f t="shared" si="154"/>
        <v/>
      </c>
      <c r="AD641" s="35" t="str">
        <f>IF(AA641="","",SUMIFS(商品管理表!$N$8:$N$10000,商品管理表!$C$8:$C$10000,仕入れ管理表!$D641,商品管理表!$Y$8:$Y$10000,"済"))</f>
        <v/>
      </c>
      <c r="AE641" s="35" t="str">
        <f t="shared" si="169"/>
        <v/>
      </c>
      <c r="AF641" s="18"/>
      <c r="AG641" s="18"/>
      <c r="AH641" s="18"/>
      <c r="AI641" s="156" t="str">
        <f t="shared" si="165"/>
        <v/>
      </c>
      <c r="AJ641" s="127"/>
      <c r="AK641" s="128" t="str">
        <f t="shared" si="166"/>
        <v/>
      </c>
      <c r="AL641" s="128"/>
    </row>
    <row r="642" spans="3:38" x14ac:dyDescent="0.2">
      <c r="C642" s="150">
        <v>634</v>
      </c>
      <c r="D642" s="151"/>
      <c r="E642" s="21"/>
      <c r="F642" s="24"/>
      <c r="G642" s="3"/>
      <c r="H642" s="3"/>
      <c r="I642" s="26"/>
      <c r="J642" s="26"/>
      <c r="K642" s="33"/>
      <c r="L642" s="34"/>
      <c r="M642" s="34" t="str">
        <f t="shared" si="157"/>
        <v/>
      </c>
      <c r="N642" s="34" t="str">
        <f t="shared" si="155"/>
        <v/>
      </c>
      <c r="O642" s="34"/>
      <c r="P642" s="34" t="str">
        <f t="shared" si="156"/>
        <v/>
      </c>
      <c r="Q642" s="34" t="str">
        <f t="shared" si="158"/>
        <v/>
      </c>
      <c r="R642" s="34" t="str">
        <f t="shared" si="159"/>
        <v/>
      </c>
      <c r="S642" s="19" t="str">
        <f t="shared" si="160"/>
        <v/>
      </c>
      <c r="T642" s="19"/>
      <c r="U642" s="19" t="str">
        <f t="shared" si="167"/>
        <v/>
      </c>
      <c r="V642" s="19" t="str">
        <f t="shared" si="161"/>
        <v/>
      </c>
      <c r="W642" s="19" t="str">
        <f t="shared" si="162"/>
        <v/>
      </c>
      <c r="X642" s="19" t="str">
        <f t="shared" si="163"/>
        <v/>
      </c>
      <c r="Y642" s="19" t="str">
        <f t="shared" si="168"/>
        <v/>
      </c>
      <c r="Z642" s="27" t="str">
        <f t="shared" si="164"/>
        <v/>
      </c>
      <c r="AA642" s="32"/>
      <c r="AB642" s="36"/>
      <c r="AC642" s="35" t="str">
        <f t="shared" si="154"/>
        <v/>
      </c>
      <c r="AD642" s="35" t="str">
        <f>IF(AA642="","",SUMIFS(商品管理表!$N$8:$N$10000,商品管理表!$C$8:$C$10000,仕入れ管理表!$D642,商品管理表!$Y$8:$Y$10000,"済"))</f>
        <v/>
      </c>
      <c r="AE642" s="35" t="str">
        <f t="shared" si="169"/>
        <v/>
      </c>
      <c r="AF642" s="18"/>
      <c r="AG642" s="18"/>
      <c r="AH642" s="18"/>
      <c r="AI642" s="156" t="str">
        <f t="shared" si="165"/>
        <v/>
      </c>
      <c r="AJ642" s="127"/>
      <c r="AK642" s="128" t="str">
        <f t="shared" si="166"/>
        <v/>
      </c>
      <c r="AL642" s="128"/>
    </row>
    <row r="643" spans="3:38" x14ac:dyDescent="0.2">
      <c r="C643" s="150">
        <v>635</v>
      </c>
      <c r="D643" s="151"/>
      <c r="E643" s="21"/>
      <c r="F643" s="24"/>
      <c r="G643" s="3"/>
      <c r="H643" s="3"/>
      <c r="I643" s="26"/>
      <c r="J643" s="26"/>
      <c r="K643" s="33"/>
      <c r="L643" s="34"/>
      <c r="M643" s="34" t="str">
        <f t="shared" si="157"/>
        <v/>
      </c>
      <c r="N643" s="34" t="str">
        <f t="shared" si="155"/>
        <v/>
      </c>
      <c r="O643" s="34"/>
      <c r="P643" s="34" t="str">
        <f t="shared" si="156"/>
        <v/>
      </c>
      <c r="Q643" s="34" t="str">
        <f t="shared" si="158"/>
        <v/>
      </c>
      <c r="R643" s="34" t="str">
        <f t="shared" si="159"/>
        <v/>
      </c>
      <c r="S643" s="19" t="str">
        <f t="shared" si="160"/>
        <v/>
      </c>
      <c r="T643" s="19"/>
      <c r="U643" s="19" t="str">
        <f t="shared" si="167"/>
        <v/>
      </c>
      <c r="V643" s="19" t="str">
        <f t="shared" si="161"/>
        <v/>
      </c>
      <c r="W643" s="19" t="str">
        <f t="shared" si="162"/>
        <v/>
      </c>
      <c r="X643" s="19" t="str">
        <f t="shared" si="163"/>
        <v/>
      </c>
      <c r="Y643" s="19" t="str">
        <f t="shared" si="168"/>
        <v/>
      </c>
      <c r="Z643" s="27" t="str">
        <f t="shared" si="164"/>
        <v/>
      </c>
      <c r="AA643" s="32"/>
      <c r="AB643" s="36"/>
      <c r="AC643" s="35" t="str">
        <f t="shared" si="154"/>
        <v/>
      </c>
      <c r="AD643" s="35" t="str">
        <f>IF(AA643="","",SUMIFS(商品管理表!$N$8:$N$10000,商品管理表!$C$8:$C$10000,仕入れ管理表!$D643,商品管理表!$Y$8:$Y$10000,"済"))</f>
        <v/>
      </c>
      <c r="AE643" s="35" t="str">
        <f t="shared" si="169"/>
        <v/>
      </c>
      <c r="AF643" s="18"/>
      <c r="AG643" s="18"/>
      <c r="AH643" s="18"/>
      <c r="AI643" s="156" t="str">
        <f t="shared" si="165"/>
        <v/>
      </c>
      <c r="AJ643" s="127"/>
      <c r="AK643" s="128" t="str">
        <f t="shared" si="166"/>
        <v/>
      </c>
      <c r="AL643" s="128"/>
    </row>
    <row r="644" spans="3:38" x14ac:dyDescent="0.2">
      <c r="C644" s="150">
        <v>636</v>
      </c>
      <c r="D644" s="151"/>
      <c r="E644" s="21"/>
      <c r="F644" s="24"/>
      <c r="G644" s="3"/>
      <c r="H644" s="3"/>
      <c r="I644" s="26"/>
      <c r="J644" s="26"/>
      <c r="K644" s="33"/>
      <c r="L644" s="34"/>
      <c r="M644" s="34" t="str">
        <f t="shared" si="157"/>
        <v/>
      </c>
      <c r="N644" s="34" t="str">
        <f t="shared" si="155"/>
        <v/>
      </c>
      <c r="O644" s="34"/>
      <c r="P644" s="34" t="str">
        <f t="shared" si="156"/>
        <v/>
      </c>
      <c r="Q644" s="34" t="str">
        <f t="shared" si="158"/>
        <v/>
      </c>
      <c r="R644" s="34" t="str">
        <f t="shared" si="159"/>
        <v/>
      </c>
      <c r="S644" s="19" t="str">
        <f t="shared" si="160"/>
        <v/>
      </c>
      <c r="T644" s="19"/>
      <c r="U644" s="19" t="str">
        <f t="shared" si="167"/>
        <v/>
      </c>
      <c r="V644" s="19" t="str">
        <f t="shared" si="161"/>
        <v/>
      </c>
      <c r="W644" s="19" t="str">
        <f t="shared" si="162"/>
        <v/>
      </c>
      <c r="X644" s="19" t="str">
        <f t="shared" si="163"/>
        <v/>
      </c>
      <c r="Y644" s="19" t="str">
        <f t="shared" si="168"/>
        <v/>
      </c>
      <c r="Z644" s="27" t="str">
        <f t="shared" si="164"/>
        <v/>
      </c>
      <c r="AA644" s="32"/>
      <c r="AB644" s="36"/>
      <c r="AC644" s="35" t="str">
        <f t="shared" si="154"/>
        <v/>
      </c>
      <c r="AD644" s="35" t="str">
        <f>IF(AA644="","",SUMIFS(商品管理表!$N$8:$N$10000,商品管理表!$C$8:$C$10000,仕入れ管理表!$D644,商品管理表!$Y$8:$Y$10000,"済"))</f>
        <v/>
      </c>
      <c r="AE644" s="35" t="str">
        <f t="shared" si="169"/>
        <v/>
      </c>
      <c r="AF644" s="18"/>
      <c r="AG644" s="18"/>
      <c r="AH644" s="18"/>
      <c r="AI644" s="156" t="str">
        <f t="shared" si="165"/>
        <v/>
      </c>
      <c r="AJ644" s="127"/>
      <c r="AK644" s="128" t="str">
        <f t="shared" si="166"/>
        <v/>
      </c>
      <c r="AL644" s="128"/>
    </row>
    <row r="645" spans="3:38" x14ac:dyDescent="0.2">
      <c r="C645" s="150">
        <v>637</v>
      </c>
      <c r="D645" s="151"/>
      <c r="E645" s="21"/>
      <c r="F645" s="24"/>
      <c r="G645" s="3"/>
      <c r="H645" s="3"/>
      <c r="I645" s="26"/>
      <c r="J645" s="26"/>
      <c r="K645" s="33"/>
      <c r="L645" s="34"/>
      <c r="M645" s="34" t="str">
        <f t="shared" si="157"/>
        <v/>
      </c>
      <c r="N645" s="34" t="str">
        <f t="shared" si="155"/>
        <v/>
      </c>
      <c r="O645" s="34"/>
      <c r="P645" s="34" t="str">
        <f t="shared" si="156"/>
        <v/>
      </c>
      <c r="Q645" s="34" t="str">
        <f t="shared" si="158"/>
        <v/>
      </c>
      <c r="R645" s="34" t="str">
        <f t="shared" si="159"/>
        <v/>
      </c>
      <c r="S645" s="19" t="str">
        <f t="shared" si="160"/>
        <v/>
      </c>
      <c r="T645" s="19"/>
      <c r="U645" s="19" t="str">
        <f t="shared" si="167"/>
        <v/>
      </c>
      <c r="V645" s="19" t="str">
        <f t="shared" si="161"/>
        <v/>
      </c>
      <c r="W645" s="19" t="str">
        <f t="shared" si="162"/>
        <v/>
      </c>
      <c r="X645" s="19" t="str">
        <f t="shared" si="163"/>
        <v/>
      </c>
      <c r="Y645" s="19" t="str">
        <f t="shared" si="168"/>
        <v/>
      </c>
      <c r="Z645" s="27" t="str">
        <f t="shared" si="164"/>
        <v/>
      </c>
      <c r="AA645" s="32"/>
      <c r="AB645" s="36"/>
      <c r="AC645" s="35" t="str">
        <f t="shared" si="154"/>
        <v/>
      </c>
      <c r="AD645" s="35" t="str">
        <f>IF(AA645="","",SUMIFS(商品管理表!$N$8:$N$10000,商品管理表!$C$8:$C$10000,仕入れ管理表!$D645,商品管理表!$Y$8:$Y$10000,"済"))</f>
        <v/>
      </c>
      <c r="AE645" s="35" t="str">
        <f t="shared" si="169"/>
        <v/>
      </c>
      <c r="AF645" s="18"/>
      <c r="AG645" s="18"/>
      <c r="AH645" s="18"/>
      <c r="AI645" s="156" t="str">
        <f t="shared" si="165"/>
        <v/>
      </c>
      <c r="AJ645" s="127"/>
      <c r="AK645" s="128" t="str">
        <f t="shared" si="166"/>
        <v/>
      </c>
      <c r="AL645" s="128"/>
    </row>
    <row r="646" spans="3:38" x14ac:dyDescent="0.2">
      <c r="C646" s="150">
        <v>638</v>
      </c>
      <c r="D646" s="151"/>
      <c r="E646" s="21"/>
      <c r="F646" s="24"/>
      <c r="G646" s="3"/>
      <c r="H646" s="3"/>
      <c r="I646" s="26"/>
      <c r="J646" s="26"/>
      <c r="K646" s="33"/>
      <c r="L646" s="34"/>
      <c r="M646" s="34" t="str">
        <f t="shared" si="157"/>
        <v/>
      </c>
      <c r="N646" s="34" t="str">
        <f t="shared" si="155"/>
        <v/>
      </c>
      <c r="O646" s="34"/>
      <c r="P646" s="34" t="str">
        <f t="shared" si="156"/>
        <v/>
      </c>
      <c r="Q646" s="34" t="str">
        <f t="shared" si="158"/>
        <v/>
      </c>
      <c r="R646" s="34" t="str">
        <f t="shared" si="159"/>
        <v/>
      </c>
      <c r="S646" s="19" t="str">
        <f t="shared" si="160"/>
        <v/>
      </c>
      <c r="T646" s="19"/>
      <c r="U646" s="19" t="str">
        <f t="shared" si="167"/>
        <v/>
      </c>
      <c r="V646" s="19" t="str">
        <f t="shared" si="161"/>
        <v/>
      </c>
      <c r="W646" s="19" t="str">
        <f t="shared" si="162"/>
        <v/>
      </c>
      <c r="X646" s="19" t="str">
        <f t="shared" si="163"/>
        <v/>
      </c>
      <c r="Y646" s="19" t="str">
        <f t="shared" si="168"/>
        <v/>
      </c>
      <c r="Z646" s="27" t="str">
        <f t="shared" si="164"/>
        <v/>
      </c>
      <c r="AA646" s="32"/>
      <c r="AB646" s="36"/>
      <c r="AC646" s="35" t="str">
        <f t="shared" si="154"/>
        <v/>
      </c>
      <c r="AD646" s="35" t="str">
        <f>IF(AA646="","",SUMIFS(商品管理表!$N$8:$N$10000,商品管理表!$C$8:$C$10000,仕入れ管理表!$D646,商品管理表!$Y$8:$Y$10000,"済"))</f>
        <v/>
      </c>
      <c r="AE646" s="35" t="str">
        <f t="shared" si="169"/>
        <v/>
      </c>
      <c r="AF646" s="18"/>
      <c r="AG646" s="18"/>
      <c r="AH646" s="18"/>
      <c r="AI646" s="156" t="str">
        <f t="shared" si="165"/>
        <v/>
      </c>
      <c r="AJ646" s="127"/>
      <c r="AK646" s="128" t="str">
        <f t="shared" si="166"/>
        <v/>
      </c>
      <c r="AL646" s="128"/>
    </row>
    <row r="647" spans="3:38" x14ac:dyDescent="0.2">
      <c r="C647" s="150">
        <v>639</v>
      </c>
      <c r="D647" s="151"/>
      <c r="E647" s="21"/>
      <c r="F647" s="24"/>
      <c r="G647" s="3"/>
      <c r="H647" s="3"/>
      <c r="I647" s="26"/>
      <c r="J647" s="26"/>
      <c r="K647" s="33"/>
      <c r="L647" s="34"/>
      <c r="M647" s="34" t="str">
        <f t="shared" si="157"/>
        <v/>
      </c>
      <c r="N647" s="34" t="str">
        <f t="shared" si="155"/>
        <v/>
      </c>
      <c r="O647" s="34"/>
      <c r="P647" s="34" t="str">
        <f t="shared" si="156"/>
        <v/>
      </c>
      <c r="Q647" s="34" t="str">
        <f t="shared" si="158"/>
        <v/>
      </c>
      <c r="R647" s="34" t="str">
        <f t="shared" si="159"/>
        <v/>
      </c>
      <c r="S647" s="19" t="str">
        <f t="shared" si="160"/>
        <v/>
      </c>
      <c r="T647" s="19"/>
      <c r="U647" s="19" t="str">
        <f t="shared" si="167"/>
        <v/>
      </c>
      <c r="V647" s="19" t="str">
        <f t="shared" si="161"/>
        <v/>
      </c>
      <c r="W647" s="19" t="str">
        <f t="shared" si="162"/>
        <v/>
      </c>
      <c r="X647" s="19" t="str">
        <f t="shared" si="163"/>
        <v/>
      </c>
      <c r="Y647" s="19" t="str">
        <f t="shared" si="168"/>
        <v/>
      </c>
      <c r="Z647" s="27" t="str">
        <f t="shared" si="164"/>
        <v/>
      </c>
      <c r="AA647" s="32"/>
      <c r="AB647" s="36"/>
      <c r="AC647" s="35" t="str">
        <f t="shared" si="154"/>
        <v/>
      </c>
      <c r="AD647" s="35" t="str">
        <f>IF(AA647="","",SUMIFS(商品管理表!$N$8:$N$10000,商品管理表!$C$8:$C$10000,仕入れ管理表!$D647,商品管理表!$Y$8:$Y$10000,"済"))</f>
        <v/>
      </c>
      <c r="AE647" s="35" t="str">
        <f t="shared" si="169"/>
        <v/>
      </c>
      <c r="AF647" s="18"/>
      <c r="AG647" s="18"/>
      <c r="AH647" s="18"/>
      <c r="AI647" s="156" t="str">
        <f t="shared" si="165"/>
        <v/>
      </c>
      <c r="AJ647" s="127"/>
      <c r="AK647" s="128" t="str">
        <f t="shared" si="166"/>
        <v/>
      </c>
      <c r="AL647" s="128"/>
    </row>
    <row r="648" spans="3:38" x14ac:dyDescent="0.2">
      <c r="C648" s="150">
        <v>640</v>
      </c>
      <c r="D648" s="151"/>
      <c r="E648" s="21"/>
      <c r="F648" s="24"/>
      <c r="G648" s="3"/>
      <c r="H648" s="3"/>
      <c r="I648" s="26"/>
      <c r="J648" s="26"/>
      <c r="K648" s="33"/>
      <c r="L648" s="34"/>
      <c r="M648" s="34" t="str">
        <f t="shared" si="157"/>
        <v/>
      </c>
      <c r="N648" s="34" t="str">
        <f t="shared" si="155"/>
        <v/>
      </c>
      <c r="O648" s="34"/>
      <c r="P648" s="34" t="str">
        <f t="shared" si="156"/>
        <v/>
      </c>
      <c r="Q648" s="34" t="str">
        <f t="shared" si="158"/>
        <v/>
      </c>
      <c r="R648" s="34" t="str">
        <f t="shared" si="159"/>
        <v/>
      </c>
      <c r="S648" s="19" t="str">
        <f t="shared" si="160"/>
        <v/>
      </c>
      <c r="T648" s="19"/>
      <c r="U648" s="19" t="str">
        <f t="shared" si="167"/>
        <v/>
      </c>
      <c r="V648" s="19" t="str">
        <f t="shared" si="161"/>
        <v/>
      </c>
      <c r="W648" s="19" t="str">
        <f t="shared" si="162"/>
        <v/>
      </c>
      <c r="X648" s="19" t="str">
        <f t="shared" si="163"/>
        <v/>
      </c>
      <c r="Y648" s="19" t="str">
        <f t="shared" si="168"/>
        <v/>
      </c>
      <c r="Z648" s="27" t="str">
        <f t="shared" si="164"/>
        <v/>
      </c>
      <c r="AA648" s="32"/>
      <c r="AB648" s="36"/>
      <c r="AC648" s="35" t="str">
        <f t="shared" ref="AC648:AC711" si="170">IF(AB648="","",IF(VLOOKUP($D648,出品日データ,1,FALSE)="","","済"))</f>
        <v/>
      </c>
      <c r="AD648" s="35" t="str">
        <f>IF(AA648="","",SUMIFS(商品管理表!$N$8:$N$10000,商品管理表!$C$8:$C$10000,仕入れ管理表!$D648,商品管理表!$Y$8:$Y$10000,"済"))</f>
        <v/>
      </c>
      <c r="AE648" s="35" t="str">
        <f t="shared" si="169"/>
        <v/>
      </c>
      <c r="AF648" s="18"/>
      <c r="AG648" s="18"/>
      <c r="AH648" s="18"/>
      <c r="AI648" s="156" t="str">
        <f t="shared" si="165"/>
        <v/>
      </c>
      <c r="AJ648" s="127"/>
      <c r="AK648" s="128" t="str">
        <f t="shared" si="166"/>
        <v/>
      </c>
      <c r="AL648" s="128"/>
    </row>
    <row r="649" spans="3:38" x14ac:dyDescent="0.2">
      <c r="C649" s="150">
        <v>641</v>
      </c>
      <c r="D649" s="151"/>
      <c r="E649" s="21"/>
      <c r="F649" s="24"/>
      <c r="G649" s="3"/>
      <c r="H649" s="3"/>
      <c r="I649" s="26"/>
      <c r="J649" s="26"/>
      <c r="K649" s="33"/>
      <c r="L649" s="34"/>
      <c r="M649" s="34" t="str">
        <f t="shared" si="157"/>
        <v/>
      </c>
      <c r="N649" s="34" t="str">
        <f t="shared" si="155"/>
        <v/>
      </c>
      <c r="O649" s="34"/>
      <c r="P649" s="34" t="str">
        <f t="shared" si="156"/>
        <v/>
      </c>
      <c r="Q649" s="34" t="str">
        <f t="shared" si="158"/>
        <v/>
      </c>
      <c r="R649" s="34" t="str">
        <f t="shared" si="159"/>
        <v/>
      </c>
      <c r="S649" s="19" t="str">
        <f t="shared" si="160"/>
        <v/>
      </c>
      <c r="T649" s="19"/>
      <c r="U649" s="19" t="str">
        <f t="shared" si="167"/>
        <v/>
      </c>
      <c r="V649" s="19" t="str">
        <f t="shared" si="161"/>
        <v/>
      </c>
      <c r="W649" s="19" t="str">
        <f t="shared" si="162"/>
        <v/>
      </c>
      <c r="X649" s="19" t="str">
        <f t="shared" si="163"/>
        <v/>
      </c>
      <c r="Y649" s="19" t="str">
        <f t="shared" si="168"/>
        <v/>
      </c>
      <c r="Z649" s="27" t="str">
        <f t="shared" si="164"/>
        <v/>
      </c>
      <c r="AA649" s="32"/>
      <c r="AB649" s="36"/>
      <c r="AC649" s="35" t="str">
        <f t="shared" si="170"/>
        <v/>
      </c>
      <c r="AD649" s="35" t="str">
        <f>IF(AA649="","",SUMIFS(商品管理表!$N$8:$N$10000,商品管理表!$C$8:$C$10000,仕入れ管理表!$D649,商品管理表!$Y$8:$Y$10000,"済"))</f>
        <v/>
      </c>
      <c r="AE649" s="35" t="str">
        <f t="shared" si="169"/>
        <v/>
      </c>
      <c r="AF649" s="18"/>
      <c r="AG649" s="18"/>
      <c r="AH649" s="18"/>
      <c r="AI649" s="156" t="str">
        <f t="shared" si="165"/>
        <v/>
      </c>
      <c r="AJ649" s="127"/>
      <c r="AK649" s="128" t="str">
        <f t="shared" si="166"/>
        <v/>
      </c>
      <c r="AL649" s="128"/>
    </row>
    <row r="650" spans="3:38" x14ac:dyDescent="0.2">
      <c r="C650" s="150">
        <v>642</v>
      </c>
      <c r="D650" s="151"/>
      <c r="E650" s="21"/>
      <c r="F650" s="24"/>
      <c r="G650" s="3"/>
      <c r="H650" s="3"/>
      <c r="I650" s="26"/>
      <c r="J650" s="26"/>
      <c r="K650" s="33"/>
      <c r="L650" s="34"/>
      <c r="M650" s="34" t="str">
        <f t="shared" si="157"/>
        <v/>
      </c>
      <c r="N650" s="34" t="str">
        <f t="shared" ref="N650:N713" si="171">IF(L650="","",L650)</f>
        <v/>
      </c>
      <c r="O650" s="34"/>
      <c r="P650" s="34" t="str">
        <f t="shared" ref="P650:P713" si="172">IF(L650="","",(N650+O650)*1.016)</f>
        <v/>
      </c>
      <c r="Q650" s="34" t="str">
        <f t="shared" si="158"/>
        <v/>
      </c>
      <c r="R650" s="34" t="str">
        <f t="shared" si="159"/>
        <v/>
      </c>
      <c r="S650" s="19" t="str">
        <f t="shared" si="160"/>
        <v/>
      </c>
      <c r="T650" s="19"/>
      <c r="U650" s="19" t="str">
        <f t="shared" si="167"/>
        <v/>
      </c>
      <c r="V650" s="19" t="str">
        <f t="shared" si="161"/>
        <v/>
      </c>
      <c r="W650" s="19" t="str">
        <f t="shared" si="162"/>
        <v/>
      </c>
      <c r="X650" s="19" t="str">
        <f t="shared" si="163"/>
        <v/>
      </c>
      <c r="Y650" s="19" t="str">
        <f t="shared" si="168"/>
        <v/>
      </c>
      <c r="Z650" s="27" t="str">
        <f t="shared" si="164"/>
        <v/>
      </c>
      <c r="AA650" s="32"/>
      <c r="AB650" s="36"/>
      <c r="AC650" s="35" t="str">
        <f t="shared" si="170"/>
        <v/>
      </c>
      <c r="AD650" s="35" t="str">
        <f>IF(AA650="","",SUMIFS(商品管理表!$N$8:$N$10000,商品管理表!$C$8:$C$10000,仕入れ管理表!$D650,商品管理表!$Y$8:$Y$10000,"済"))</f>
        <v/>
      </c>
      <c r="AE650" s="35" t="str">
        <f t="shared" si="169"/>
        <v/>
      </c>
      <c r="AF650" s="18"/>
      <c r="AG650" s="18"/>
      <c r="AH650" s="18"/>
      <c r="AI650" s="156" t="str">
        <f t="shared" si="165"/>
        <v/>
      </c>
      <c r="AJ650" s="127"/>
      <c r="AK650" s="128" t="str">
        <f t="shared" si="166"/>
        <v/>
      </c>
      <c r="AL650" s="128"/>
    </row>
    <row r="651" spans="3:38" x14ac:dyDescent="0.2">
      <c r="C651" s="150">
        <v>643</v>
      </c>
      <c r="D651" s="151"/>
      <c r="E651" s="21"/>
      <c r="F651" s="24"/>
      <c r="G651" s="3"/>
      <c r="H651" s="3"/>
      <c r="I651" s="26"/>
      <c r="J651" s="26"/>
      <c r="K651" s="33"/>
      <c r="L651" s="34"/>
      <c r="M651" s="34" t="str">
        <f t="shared" ref="M651:M714" si="173">IF(L651="","",L651*K651)</f>
        <v/>
      </c>
      <c r="N651" s="34" t="str">
        <f t="shared" si="171"/>
        <v/>
      </c>
      <c r="O651" s="34"/>
      <c r="P651" s="34" t="str">
        <f t="shared" si="172"/>
        <v/>
      </c>
      <c r="Q651" s="34" t="str">
        <f t="shared" ref="Q651:Q714" si="174">IF(N651="","",IF(O651="",0,N651*0.1))</f>
        <v/>
      </c>
      <c r="R651" s="34" t="str">
        <f t="shared" ref="R651:R714" si="175">IF(P651="","",P651+Q651)</f>
        <v/>
      </c>
      <c r="S651" s="19" t="str">
        <f t="shared" ref="S651:S714" si="176">IF(L651="","",P651*K651)</f>
        <v/>
      </c>
      <c r="T651" s="19"/>
      <c r="U651" s="19" t="str">
        <f t="shared" si="167"/>
        <v/>
      </c>
      <c r="V651" s="19" t="str">
        <f t="shared" ref="V651:V714" si="177">IF(T651="","",T651*0.0864)</f>
        <v/>
      </c>
      <c r="W651" s="19" t="str">
        <f t="shared" ref="W651:W714" si="178">IF(U651="","",U651*0.0864)</f>
        <v/>
      </c>
      <c r="X651" s="19" t="str">
        <f t="shared" ref="X651:X714" si="179">IF(T651="","",T651-R651-V651)</f>
        <v/>
      </c>
      <c r="Y651" s="19" t="str">
        <f t="shared" si="168"/>
        <v/>
      </c>
      <c r="Z651" s="27" t="str">
        <f t="shared" ref="Z651:Z714" si="180">IF(Y651="","",Y651/U651)</f>
        <v/>
      </c>
      <c r="AA651" s="32"/>
      <c r="AB651" s="36"/>
      <c r="AC651" s="35" t="str">
        <f t="shared" si="170"/>
        <v/>
      </c>
      <c r="AD651" s="35" t="str">
        <f>IF(AA651="","",SUMIFS(商品管理表!$N$8:$N$10000,商品管理表!$C$8:$C$10000,仕入れ管理表!$D651,商品管理表!$Y$8:$Y$10000,"済"))</f>
        <v/>
      </c>
      <c r="AE651" s="35" t="str">
        <f t="shared" si="169"/>
        <v/>
      </c>
      <c r="AF651" s="18"/>
      <c r="AG651" s="18"/>
      <c r="AH651" s="18"/>
      <c r="AI651" s="156" t="str">
        <f t="shared" ref="AI651:AI714" si="181">IF(O651="","","MyUS")</f>
        <v/>
      </c>
      <c r="AJ651" s="127"/>
      <c r="AK651" s="128" t="str">
        <f t="shared" ref="AK651:AK714" si="182">IF(AA651="済",N651*AE651,"")</f>
        <v/>
      </c>
      <c r="AL651" s="128"/>
    </row>
    <row r="652" spans="3:38" x14ac:dyDescent="0.2">
      <c r="C652" s="150">
        <v>644</v>
      </c>
      <c r="D652" s="151"/>
      <c r="E652" s="21"/>
      <c r="F652" s="24"/>
      <c r="G652" s="3"/>
      <c r="H652" s="3"/>
      <c r="I652" s="26"/>
      <c r="J652" s="26"/>
      <c r="K652" s="33"/>
      <c r="L652" s="34"/>
      <c r="M652" s="34" t="str">
        <f t="shared" si="173"/>
        <v/>
      </c>
      <c r="N652" s="34" t="str">
        <f t="shared" si="171"/>
        <v/>
      </c>
      <c r="O652" s="34"/>
      <c r="P652" s="34" t="str">
        <f t="shared" si="172"/>
        <v/>
      </c>
      <c r="Q652" s="34" t="str">
        <f t="shared" si="174"/>
        <v/>
      </c>
      <c r="R652" s="34" t="str">
        <f t="shared" si="175"/>
        <v/>
      </c>
      <c r="S652" s="19" t="str">
        <f t="shared" si="176"/>
        <v/>
      </c>
      <c r="T652" s="19"/>
      <c r="U652" s="19" t="str">
        <f t="shared" ref="U652:U715" si="183">IF(T652="","",K652*T652)</f>
        <v/>
      </c>
      <c r="V652" s="19" t="str">
        <f t="shared" si="177"/>
        <v/>
      </c>
      <c r="W652" s="19" t="str">
        <f t="shared" si="178"/>
        <v/>
      </c>
      <c r="X652" s="19" t="str">
        <f t="shared" si="179"/>
        <v/>
      </c>
      <c r="Y652" s="19" t="str">
        <f t="shared" ref="Y652:Y715" si="184">IF(U652="","",U652-W652-Q652-S652)</f>
        <v/>
      </c>
      <c r="Z652" s="27" t="str">
        <f t="shared" si="180"/>
        <v/>
      </c>
      <c r="AA652" s="32"/>
      <c r="AB652" s="36"/>
      <c r="AC652" s="35" t="str">
        <f t="shared" si="170"/>
        <v/>
      </c>
      <c r="AD652" s="35" t="str">
        <f>IF(AA652="","",SUMIFS(商品管理表!$N$8:$N$10000,商品管理表!$C$8:$C$10000,仕入れ管理表!$D652,商品管理表!$Y$8:$Y$10000,"済"))</f>
        <v/>
      </c>
      <c r="AE652" s="35" t="str">
        <f t="shared" ref="AE652:AE715" si="185">IF(AD652&lt;&gt;"",K652-AD652,"")</f>
        <v/>
      </c>
      <c r="AF652" s="18"/>
      <c r="AG652" s="18"/>
      <c r="AH652" s="18"/>
      <c r="AI652" s="156" t="str">
        <f t="shared" si="181"/>
        <v/>
      </c>
      <c r="AJ652" s="127"/>
      <c r="AK652" s="128" t="str">
        <f t="shared" si="182"/>
        <v/>
      </c>
      <c r="AL652" s="128"/>
    </row>
    <row r="653" spans="3:38" x14ac:dyDescent="0.2">
      <c r="C653" s="150">
        <v>645</v>
      </c>
      <c r="D653" s="151"/>
      <c r="E653" s="21"/>
      <c r="F653" s="24"/>
      <c r="G653" s="3"/>
      <c r="H653" s="3"/>
      <c r="I653" s="26"/>
      <c r="J653" s="26"/>
      <c r="K653" s="33"/>
      <c r="L653" s="34"/>
      <c r="M653" s="34" t="str">
        <f t="shared" si="173"/>
        <v/>
      </c>
      <c r="N653" s="34" t="str">
        <f t="shared" si="171"/>
        <v/>
      </c>
      <c r="O653" s="34"/>
      <c r="P653" s="34" t="str">
        <f t="shared" si="172"/>
        <v/>
      </c>
      <c r="Q653" s="34" t="str">
        <f t="shared" si="174"/>
        <v/>
      </c>
      <c r="R653" s="34" t="str">
        <f t="shared" si="175"/>
        <v/>
      </c>
      <c r="S653" s="19" t="str">
        <f t="shared" si="176"/>
        <v/>
      </c>
      <c r="T653" s="19"/>
      <c r="U653" s="19" t="str">
        <f t="shared" si="183"/>
        <v/>
      </c>
      <c r="V653" s="19" t="str">
        <f t="shared" si="177"/>
        <v/>
      </c>
      <c r="W653" s="19" t="str">
        <f t="shared" si="178"/>
        <v/>
      </c>
      <c r="X653" s="19" t="str">
        <f t="shared" si="179"/>
        <v/>
      </c>
      <c r="Y653" s="19" t="str">
        <f t="shared" si="184"/>
        <v/>
      </c>
      <c r="Z653" s="27" t="str">
        <f t="shared" si="180"/>
        <v/>
      </c>
      <c r="AA653" s="32"/>
      <c r="AB653" s="36"/>
      <c r="AC653" s="35" t="str">
        <f t="shared" si="170"/>
        <v/>
      </c>
      <c r="AD653" s="35" t="str">
        <f>IF(AA653="","",SUMIFS(商品管理表!$N$8:$N$10000,商品管理表!$C$8:$C$10000,仕入れ管理表!$D653,商品管理表!$Y$8:$Y$10000,"済"))</f>
        <v/>
      </c>
      <c r="AE653" s="35" t="str">
        <f t="shared" si="185"/>
        <v/>
      </c>
      <c r="AF653" s="18"/>
      <c r="AG653" s="18"/>
      <c r="AH653" s="18"/>
      <c r="AI653" s="156" t="str">
        <f t="shared" si="181"/>
        <v/>
      </c>
      <c r="AJ653" s="127"/>
      <c r="AK653" s="128" t="str">
        <f t="shared" si="182"/>
        <v/>
      </c>
      <c r="AL653" s="128"/>
    </row>
    <row r="654" spans="3:38" x14ac:dyDescent="0.2">
      <c r="C654" s="150">
        <v>646</v>
      </c>
      <c r="D654" s="151"/>
      <c r="E654" s="21"/>
      <c r="F654" s="24"/>
      <c r="G654" s="3"/>
      <c r="H654" s="3"/>
      <c r="I654" s="26"/>
      <c r="J654" s="26"/>
      <c r="K654" s="33"/>
      <c r="L654" s="34"/>
      <c r="M654" s="34" t="str">
        <f t="shared" si="173"/>
        <v/>
      </c>
      <c r="N654" s="34" t="str">
        <f t="shared" si="171"/>
        <v/>
      </c>
      <c r="O654" s="34"/>
      <c r="P654" s="34" t="str">
        <f t="shared" si="172"/>
        <v/>
      </c>
      <c r="Q654" s="34" t="str">
        <f t="shared" si="174"/>
        <v/>
      </c>
      <c r="R654" s="34" t="str">
        <f t="shared" si="175"/>
        <v/>
      </c>
      <c r="S654" s="19" t="str">
        <f t="shared" si="176"/>
        <v/>
      </c>
      <c r="T654" s="19"/>
      <c r="U654" s="19" t="str">
        <f t="shared" si="183"/>
        <v/>
      </c>
      <c r="V654" s="19" t="str">
        <f t="shared" si="177"/>
        <v/>
      </c>
      <c r="W654" s="19" t="str">
        <f t="shared" si="178"/>
        <v/>
      </c>
      <c r="X654" s="19" t="str">
        <f t="shared" si="179"/>
        <v/>
      </c>
      <c r="Y654" s="19" t="str">
        <f t="shared" si="184"/>
        <v/>
      </c>
      <c r="Z654" s="27" t="str">
        <f t="shared" si="180"/>
        <v/>
      </c>
      <c r="AA654" s="32"/>
      <c r="AB654" s="36"/>
      <c r="AC654" s="35" t="str">
        <f t="shared" si="170"/>
        <v/>
      </c>
      <c r="AD654" s="35" t="str">
        <f>IF(AA654="","",SUMIFS(商品管理表!$N$8:$N$10000,商品管理表!$C$8:$C$10000,仕入れ管理表!$D654,商品管理表!$Y$8:$Y$10000,"済"))</f>
        <v/>
      </c>
      <c r="AE654" s="35" t="str">
        <f t="shared" si="185"/>
        <v/>
      </c>
      <c r="AF654" s="18"/>
      <c r="AG654" s="18"/>
      <c r="AH654" s="18"/>
      <c r="AI654" s="156" t="str">
        <f t="shared" si="181"/>
        <v/>
      </c>
      <c r="AJ654" s="127"/>
      <c r="AK654" s="128" t="str">
        <f t="shared" si="182"/>
        <v/>
      </c>
      <c r="AL654" s="128"/>
    </row>
    <row r="655" spans="3:38" x14ac:dyDescent="0.2">
      <c r="C655" s="150">
        <v>647</v>
      </c>
      <c r="D655" s="151"/>
      <c r="E655" s="21"/>
      <c r="F655" s="24"/>
      <c r="G655" s="3"/>
      <c r="H655" s="3"/>
      <c r="I655" s="26"/>
      <c r="J655" s="26"/>
      <c r="K655" s="33"/>
      <c r="L655" s="34"/>
      <c r="M655" s="34" t="str">
        <f t="shared" si="173"/>
        <v/>
      </c>
      <c r="N655" s="34" t="str">
        <f t="shared" si="171"/>
        <v/>
      </c>
      <c r="O655" s="34"/>
      <c r="P655" s="34" t="str">
        <f t="shared" si="172"/>
        <v/>
      </c>
      <c r="Q655" s="34" t="str">
        <f t="shared" si="174"/>
        <v/>
      </c>
      <c r="R655" s="34" t="str">
        <f t="shared" si="175"/>
        <v/>
      </c>
      <c r="S655" s="19" t="str">
        <f t="shared" si="176"/>
        <v/>
      </c>
      <c r="T655" s="19"/>
      <c r="U655" s="19" t="str">
        <f t="shared" si="183"/>
        <v/>
      </c>
      <c r="V655" s="19" t="str">
        <f t="shared" si="177"/>
        <v/>
      </c>
      <c r="W655" s="19" t="str">
        <f t="shared" si="178"/>
        <v/>
      </c>
      <c r="X655" s="19" t="str">
        <f t="shared" si="179"/>
        <v/>
      </c>
      <c r="Y655" s="19" t="str">
        <f t="shared" si="184"/>
        <v/>
      </c>
      <c r="Z655" s="27" t="str">
        <f t="shared" si="180"/>
        <v/>
      </c>
      <c r="AA655" s="32"/>
      <c r="AB655" s="36"/>
      <c r="AC655" s="35" t="str">
        <f t="shared" si="170"/>
        <v/>
      </c>
      <c r="AD655" s="35" t="str">
        <f>IF(AA655="","",SUMIFS(商品管理表!$N$8:$N$10000,商品管理表!$C$8:$C$10000,仕入れ管理表!$D655,商品管理表!$Y$8:$Y$10000,"済"))</f>
        <v/>
      </c>
      <c r="AE655" s="35" t="str">
        <f t="shared" si="185"/>
        <v/>
      </c>
      <c r="AF655" s="18"/>
      <c r="AG655" s="18"/>
      <c r="AH655" s="18"/>
      <c r="AI655" s="156" t="str">
        <f t="shared" si="181"/>
        <v/>
      </c>
      <c r="AJ655" s="127"/>
      <c r="AK655" s="128" t="str">
        <f t="shared" si="182"/>
        <v/>
      </c>
      <c r="AL655" s="128"/>
    </row>
    <row r="656" spans="3:38" x14ac:dyDescent="0.2">
      <c r="C656" s="150">
        <v>648</v>
      </c>
      <c r="D656" s="151"/>
      <c r="E656" s="21"/>
      <c r="F656" s="24"/>
      <c r="G656" s="3"/>
      <c r="H656" s="3"/>
      <c r="I656" s="26"/>
      <c r="J656" s="26"/>
      <c r="K656" s="33"/>
      <c r="L656" s="34"/>
      <c r="M656" s="34" t="str">
        <f t="shared" si="173"/>
        <v/>
      </c>
      <c r="N656" s="34" t="str">
        <f t="shared" si="171"/>
        <v/>
      </c>
      <c r="O656" s="34"/>
      <c r="P656" s="34" t="str">
        <f t="shared" si="172"/>
        <v/>
      </c>
      <c r="Q656" s="34" t="str">
        <f t="shared" si="174"/>
        <v/>
      </c>
      <c r="R656" s="34" t="str">
        <f t="shared" si="175"/>
        <v/>
      </c>
      <c r="S656" s="19" t="str">
        <f t="shared" si="176"/>
        <v/>
      </c>
      <c r="T656" s="19"/>
      <c r="U656" s="19" t="str">
        <f t="shared" si="183"/>
        <v/>
      </c>
      <c r="V656" s="19" t="str">
        <f t="shared" si="177"/>
        <v/>
      </c>
      <c r="W656" s="19" t="str">
        <f t="shared" si="178"/>
        <v/>
      </c>
      <c r="X656" s="19" t="str">
        <f t="shared" si="179"/>
        <v/>
      </c>
      <c r="Y656" s="19" t="str">
        <f t="shared" si="184"/>
        <v/>
      </c>
      <c r="Z656" s="27" t="str">
        <f t="shared" si="180"/>
        <v/>
      </c>
      <c r="AA656" s="32"/>
      <c r="AB656" s="36"/>
      <c r="AC656" s="35" t="str">
        <f t="shared" si="170"/>
        <v/>
      </c>
      <c r="AD656" s="35" t="str">
        <f>IF(AA656="","",SUMIFS(商品管理表!$N$8:$N$10000,商品管理表!$C$8:$C$10000,仕入れ管理表!$D656,商品管理表!$Y$8:$Y$10000,"済"))</f>
        <v/>
      </c>
      <c r="AE656" s="35" t="str">
        <f t="shared" si="185"/>
        <v/>
      </c>
      <c r="AF656" s="18"/>
      <c r="AG656" s="18"/>
      <c r="AH656" s="18"/>
      <c r="AI656" s="156" t="str">
        <f t="shared" si="181"/>
        <v/>
      </c>
      <c r="AJ656" s="127"/>
      <c r="AK656" s="128" t="str">
        <f t="shared" si="182"/>
        <v/>
      </c>
      <c r="AL656" s="128"/>
    </row>
    <row r="657" spans="3:38" x14ac:dyDescent="0.2">
      <c r="C657" s="150">
        <v>649</v>
      </c>
      <c r="D657" s="151"/>
      <c r="E657" s="21"/>
      <c r="F657" s="24"/>
      <c r="G657" s="3"/>
      <c r="H657" s="3"/>
      <c r="I657" s="26"/>
      <c r="J657" s="26"/>
      <c r="K657" s="33"/>
      <c r="L657" s="34"/>
      <c r="M657" s="34" t="str">
        <f t="shared" si="173"/>
        <v/>
      </c>
      <c r="N657" s="34" t="str">
        <f t="shared" si="171"/>
        <v/>
      </c>
      <c r="O657" s="34"/>
      <c r="P657" s="34" t="str">
        <f t="shared" si="172"/>
        <v/>
      </c>
      <c r="Q657" s="34" t="str">
        <f t="shared" si="174"/>
        <v/>
      </c>
      <c r="R657" s="34" t="str">
        <f t="shared" si="175"/>
        <v/>
      </c>
      <c r="S657" s="19" t="str">
        <f t="shared" si="176"/>
        <v/>
      </c>
      <c r="T657" s="19"/>
      <c r="U657" s="19" t="str">
        <f t="shared" si="183"/>
        <v/>
      </c>
      <c r="V657" s="19" t="str">
        <f t="shared" si="177"/>
        <v/>
      </c>
      <c r="W657" s="19" t="str">
        <f t="shared" si="178"/>
        <v/>
      </c>
      <c r="X657" s="19" t="str">
        <f t="shared" si="179"/>
        <v/>
      </c>
      <c r="Y657" s="19" t="str">
        <f t="shared" si="184"/>
        <v/>
      </c>
      <c r="Z657" s="27" t="str">
        <f t="shared" si="180"/>
        <v/>
      </c>
      <c r="AA657" s="32"/>
      <c r="AB657" s="36"/>
      <c r="AC657" s="35" t="str">
        <f t="shared" si="170"/>
        <v/>
      </c>
      <c r="AD657" s="35" t="str">
        <f>IF(AA657="","",SUMIFS(商品管理表!$N$8:$N$10000,商品管理表!$C$8:$C$10000,仕入れ管理表!$D657,商品管理表!$Y$8:$Y$10000,"済"))</f>
        <v/>
      </c>
      <c r="AE657" s="35" t="str">
        <f t="shared" si="185"/>
        <v/>
      </c>
      <c r="AF657" s="18"/>
      <c r="AG657" s="18"/>
      <c r="AH657" s="18"/>
      <c r="AI657" s="156" t="str">
        <f t="shared" si="181"/>
        <v/>
      </c>
      <c r="AJ657" s="127"/>
      <c r="AK657" s="128" t="str">
        <f t="shared" si="182"/>
        <v/>
      </c>
      <c r="AL657" s="128"/>
    </row>
    <row r="658" spans="3:38" x14ac:dyDescent="0.2">
      <c r="C658" s="150">
        <v>650</v>
      </c>
      <c r="D658" s="151"/>
      <c r="E658" s="21"/>
      <c r="F658" s="24"/>
      <c r="G658" s="3"/>
      <c r="H658" s="3"/>
      <c r="I658" s="26"/>
      <c r="J658" s="26"/>
      <c r="K658" s="33"/>
      <c r="L658" s="34"/>
      <c r="M658" s="34" t="str">
        <f t="shared" si="173"/>
        <v/>
      </c>
      <c r="N658" s="34" t="str">
        <f t="shared" si="171"/>
        <v/>
      </c>
      <c r="O658" s="34"/>
      <c r="P658" s="34" t="str">
        <f t="shared" si="172"/>
        <v/>
      </c>
      <c r="Q658" s="34" t="str">
        <f t="shared" si="174"/>
        <v/>
      </c>
      <c r="R658" s="34" t="str">
        <f t="shared" si="175"/>
        <v/>
      </c>
      <c r="S658" s="19" t="str">
        <f t="shared" si="176"/>
        <v/>
      </c>
      <c r="T658" s="19"/>
      <c r="U658" s="19" t="str">
        <f t="shared" si="183"/>
        <v/>
      </c>
      <c r="V658" s="19" t="str">
        <f t="shared" si="177"/>
        <v/>
      </c>
      <c r="W658" s="19" t="str">
        <f t="shared" si="178"/>
        <v/>
      </c>
      <c r="X658" s="19" t="str">
        <f t="shared" si="179"/>
        <v/>
      </c>
      <c r="Y658" s="19" t="str">
        <f t="shared" si="184"/>
        <v/>
      </c>
      <c r="Z658" s="27" t="str">
        <f t="shared" si="180"/>
        <v/>
      </c>
      <c r="AA658" s="32"/>
      <c r="AB658" s="36"/>
      <c r="AC658" s="35" t="str">
        <f t="shared" si="170"/>
        <v/>
      </c>
      <c r="AD658" s="35" t="str">
        <f>IF(AA658="","",SUMIFS(商品管理表!$N$8:$N$10000,商品管理表!$C$8:$C$10000,仕入れ管理表!$D658,商品管理表!$Y$8:$Y$10000,"済"))</f>
        <v/>
      </c>
      <c r="AE658" s="35" t="str">
        <f t="shared" si="185"/>
        <v/>
      </c>
      <c r="AF658" s="18"/>
      <c r="AG658" s="18"/>
      <c r="AH658" s="18"/>
      <c r="AI658" s="156" t="str">
        <f t="shared" si="181"/>
        <v/>
      </c>
      <c r="AJ658" s="127"/>
      <c r="AK658" s="128" t="str">
        <f t="shared" si="182"/>
        <v/>
      </c>
      <c r="AL658" s="128"/>
    </row>
    <row r="659" spans="3:38" x14ac:dyDescent="0.2">
      <c r="C659" s="150">
        <v>651</v>
      </c>
      <c r="D659" s="151"/>
      <c r="E659" s="21"/>
      <c r="F659" s="24"/>
      <c r="G659" s="3"/>
      <c r="H659" s="3"/>
      <c r="I659" s="26"/>
      <c r="J659" s="26"/>
      <c r="K659" s="33"/>
      <c r="L659" s="34"/>
      <c r="M659" s="34" t="str">
        <f t="shared" si="173"/>
        <v/>
      </c>
      <c r="N659" s="34" t="str">
        <f t="shared" si="171"/>
        <v/>
      </c>
      <c r="O659" s="34"/>
      <c r="P659" s="34" t="str">
        <f t="shared" si="172"/>
        <v/>
      </c>
      <c r="Q659" s="34" t="str">
        <f t="shared" si="174"/>
        <v/>
      </c>
      <c r="R659" s="34" t="str">
        <f t="shared" si="175"/>
        <v/>
      </c>
      <c r="S659" s="19" t="str">
        <f t="shared" si="176"/>
        <v/>
      </c>
      <c r="T659" s="19"/>
      <c r="U659" s="19" t="str">
        <f t="shared" si="183"/>
        <v/>
      </c>
      <c r="V659" s="19" t="str">
        <f t="shared" si="177"/>
        <v/>
      </c>
      <c r="W659" s="19" t="str">
        <f t="shared" si="178"/>
        <v/>
      </c>
      <c r="X659" s="19" t="str">
        <f t="shared" si="179"/>
        <v/>
      </c>
      <c r="Y659" s="19" t="str">
        <f t="shared" si="184"/>
        <v/>
      </c>
      <c r="Z659" s="27" t="str">
        <f t="shared" si="180"/>
        <v/>
      </c>
      <c r="AA659" s="32"/>
      <c r="AB659" s="36"/>
      <c r="AC659" s="35" t="str">
        <f t="shared" si="170"/>
        <v/>
      </c>
      <c r="AD659" s="35" t="str">
        <f>IF(AA659="","",SUMIFS(商品管理表!$N$8:$N$10000,商品管理表!$C$8:$C$10000,仕入れ管理表!$D659,商品管理表!$Y$8:$Y$10000,"済"))</f>
        <v/>
      </c>
      <c r="AE659" s="35" t="str">
        <f t="shared" si="185"/>
        <v/>
      </c>
      <c r="AF659" s="18"/>
      <c r="AG659" s="18"/>
      <c r="AH659" s="18"/>
      <c r="AI659" s="156" t="str">
        <f t="shared" si="181"/>
        <v/>
      </c>
      <c r="AJ659" s="127"/>
      <c r="AK659" s="128" t="str">
        <f t="shared" si="182"/>
        <v/>
      </c>
      <c r="AL659" s="128"/>
    </row>
    <row r="660" spans="3:38" x14ac:dyDescent="0.2">
      <c r="C660" s="150">
        <v>652</v>
      </c>
      <c r="D660" s="151"/>
      <c r="E660" s="21"/>
      <c r="F660" s="24"/>
      <c r="G660" s="3"/>
      <c r="H660" s="3"/>
      <c r="I660" s="26"/>
      <c r="J660" s="26"/>
      <c r="K660" s="33"/>
      <c r="L660" s="34"/>
      <c r="M660" s="34" t="str">
        <f t="shared" si="173"/>
        <v/>
      </c>
      <c r="N660" s="34" t="str">
        <f t="shared" si="171"/>
        <v/>
      </c>
      <c r="O660" s="34"/>
      <c r="P660" s="34" t="str">
        <f t="shared" si="172"/>
        <v/>
      </c>
      <c r="Q660" s="34" t="str">
        <f t="shared" si="174"/>
        <v/>
      </c>
      <c r="R660" s="34" t="str">
        <f t="shared" si="175"/>
        <v/>
      </c>
      <c r="S660" s="19" t="str">
        <f t="shared" si="176"/>
        <v/>
      </c>
      <c r="T660" s="19"/>
      <c r="U660" s="19" t="str">
        <f t="shared" si="183"/>
        <v/>
      </c>
      <c r="V660" s="19" t="str">
        <f t="shared" si="177"/>
        <v/>
      </c>
      <c r="W660" s="19" t="str">
        <f t="shared" si="178"/>
        <v/>
      </c>
      <c r="X660" s="19" t="str">
        <f t="shared" si="179"/>
        <v/>
      </c>
      <c r="Y660" s="19" t="str">
        <f t="shared" si="184"/>
        <v/>
      </c>
      <c r="Z660" s="27" t="str">
        <f t="shared" si="180"/>
        <v/>
      </c>
      <c r="AA660" s="32"/>
      <c r="AB660" s="36"/>
      <c r="AC660" s="35" t="str">
        <f t="shared" si="170"/>
        <v/>
      </c>
      <c r="AD660" s="35" t="str">
        <f>IF(AA660="","",SUMIFS(商品管理表!$N$8:$N$10000,商品管理表!$C$8:$C$10000,仕入れ管理表!$D660,商品管理表!$Y$8:$Y$10000,"済"))</f>
        <v/>
      </c>
      <c r="AE660" s="35" t="str">
        <f t="shared" si="185"/>
        <v/>
      </c>
      <c r="AF660" s="18"/>
      <c r="AG660" s="18"/>
      <c r="AH660" s="18"/>
      <c r="AI660" s="156" t="str">
        <f t="shared" si="181"/>
        <v/>
      </c>
      <c r="AJ660" s="127"/>
      <c r="AK660" s="128" t="str">
        <f t="shared" si="182"/>
        <v/>
      </c>
      <c r="AL660" s="128"/>
    </row>
    <row r="661" spans="3:38" x14ac:dyDescent="0.2">
      <c r="C661" s="150">
        <v>653</v>
      </c>
      <c r="D661" s="151"/>
      <c r="E661" s="21"/>
      <c r="F661" s="24"/>
      <c r="G661" s="3"/>
      <c r="H661" s="3"/>
      <c r="I661" s="26"/>
      <c r="J661" s="26"/>
      <c r="K661" s="33"/>
      <c r="L661" s="34"/>
      <c r="M661" s="34" t="str">
        <f t="shared" si="173"/>
        <v/>
      </c>
      <c r="N661" s="34" t="str">
        <f t="shared" si="171"/>
        <v/>
      </c>
      <c r="O661" s="34"/>
      <c r="P661" s="34" t="str">
        <f t="shared" si="172"/>
        <v/>
      </c>
      <c r="Q661" s="34" t="str">
        <f t="shared" si="174"/>
        <v/>
      </c>
      <c r="R661" s="34" t="str">
        <f t="shared" si="175"/>
        <v/>
      </c>
      <c r="S661" s="19" t="str">
        <f t="shared" si="176"/>
        <v/>
      </c>
      <c r="T661" s="19"/>
      <c r="U661" s="19" t="str">
        <f t="shared" si="183"/>
        <v/>
      </c>
      <c r="V661" s="19" t="str">
        <f t="shared" si="177"/>
        <v/>
      </c>
      <c r="W661" s="19" t="str">
        <f t="shared" si="178"/>
        <v/>
      </c>
      <c r="X661" s="19" t="str">
        <f t="shared" si="179"/>
        <v/>
      </c>
      <c r="Y661" s="19" t="str">
        <f t="shared" si="184"/>
        <v/>
      </c>
      <c r="Z661" s="27" t="str">
        <f t="shared" si="180"/>
        <v/>
      </c>
      <c r="AA661" s="32"/>
      <c r="AB661" s="36"/>
      <c r="AC661" s="35" t="str">
        <f t="shared" si="170"/>
        <v/>
      </c>
      <c r="AD661" s="35" t="str">
        <f>IF(AA661="","",SUMIFS(商品管理表!$N$8:$N$10000,商品管理表!$C$8:$C$10000,仕入れ管理表!$D661,商品管理表!$Y$8:$Y$10000,"済"))</f>
        <v/>
      </c>
      <c r="AE661" s="35" t="str">
        <f t="shared" si="185"/>
        <v/>
      </c>
      <c r="AF661" s="18"/>
      <c r="AG661" s="18"/>
      <c r="AH661" s="18"/>
      <c r="AI661" s="156" t="str">
        <f t="shared" si="181"/>
        <v/>
      </c>
      <c r="AJ661" s="127"/>
      <c r="AK661" s="128" t="str">
        <f t="shared" si="182"/>
        <v/>
      </c>
      <c r="AL661" s="128"/>
    </row>
    <row r="662" spans="3:38" x14ac:dyDescent="0.2">
      <c r="C662" s="150">
        <v>654</v>
      </c>
      <c r="D662" s="151"/>
      <c r="E662" s="21"/>
      <c r="F662" s="24"/>
      <c r="G662" s="3"/>
      <c r="H662" s="3"/>
      <c r="I662" s="26"/>
      <c r="J662" s="26"/>
      <c r="K662" s="33"/>
      <c r="L662" s="34"/>
      <c r="M662" s="34" t="str">
        <f t="shared" si="173"/>
        <v/>
      </c>
      <c r="N662" s="34" t="str">
        <f t="shared" si="171"/>
        <v/>
      </c>
      <c r="O662" s="34"/>
      <c r="P662" s="34" t="str">
        <f t="shared" si="172"/>
        <v/>
      </c>
      <c r="Q662" s="34" t="str">
        <f t="shared" si="174"/>
        <v/>
      </c>
      <c r="R662" s="34" t="str">
        <f t="shared" si="175"/>
        <v/>
      </c>
      <c r="S662" s="19" t="str">
        <f t="shared" si="176"/>
        <v/>
      </c>
      <c r="T662" s="19"/>
      <c r="U662" s="19" t="str">
        <f t="shared" si="183"/>
        <v/>
      </c>
      <c r="V662" s="19" t="str">
        <f t="shared" si="177"/>
        <v/>
      </c>
      <c r="W662" s="19" t="str">
        <f t="shared" si="178"/>
        <v/>
      </c>
      <c r="X662" s="19" t="str">
        <f t="shared" si="179"/>
        <v/>
      </c>
      <c r="Y662" s="19" t="str">
        <f t="shared" si="184"/>
        <v/>
      </c>
      <c r="Z662" s="27" t="str">
        <f t="shared" si="180"/>
        <v/>
      </c>
      <c r="AA662" s="32"/>
      <c r="AB662" s="36"/>
      <c r="AC662" s="35" t="str">
        <f t="shared" si="170"/>
        <v/>
      </c>
      <c r="AD662" s="35" t="str">
        <f>IF(AA662="","",SUMIFS(商品管理表!$N$8:$N$10000,商品管理表!$C$8:$C$10000,仕入れ管理表!$D662,商品管理表!$Y$8:$Y$10000,"済"))</f>
        <v/>
      </c>
      <c r="AE662" s="35" t="str">
        <f t="shared" si="185"/>
        <v/>
      </c>
      <c r="AF662" s="18"/>
      <c r="AG662" s="18"/>
      <c r="AH662" s="18"/>
      <c r="AI662" s="156" t="str">
        <f t="shared" si="181"/>
        <v/>
      </c>
      <c r="AJ662" s="127"/>
      <c r="AK662" s="128" t="str">
        <f t="shared" si="182"/>
        <v/>
      </c>
      <c r="AL662" s="128"/>
    </row>
    <row r="663" spans="3:38" x14ac:dyDescent="0.2">
      <c r="C663" s="150">
        <v>655</v>
      </c>
      <c r="D663" s="151"/>
      <c r="E663" s="21"/>
      <c r="F663" s="24"/>
      <c r="G663" s="3"/>
      <c r="H663" s="3"/>
      <c r="I663" s="26"/>
      <c r="J663" s="26"/>
      <c r="K663" s="33"/>
      <c r="L663" s="34"/>
      <c r="M663" s="34" t="str">
        <f t="shared" si="173"/>
        <v/>
      </c>
      <c r="N663" s="34" t="str">
        <f t="shared" si="171"/>
        <v/>
      </c>
      <c r="O663" s="34"/>
      <c r="P663" s="34" t="str">
        <f t="shared" si="172"/>
        <v/>
      </c>
      <c r="Q663" s="34" t="str">
        <f t="shared" si="174"/>
        <v/>
      </c>
      <c r="R663" s="34" t="str">
        <f t="shared" si="175"/>
        <v/>
      </c>
      <c r="S663" s="19" t="str">
        <f t="shared" si="176"/>
        <v/>
      </c>
      <c r="T663" s="19"/>
      <c r="U663" s="19" t="str">
        <f t="shared" si="183"/>
        <v/>
      </c>
      <c r="V663" s="19" t="str">
        <f t="shared" si="177"/>
        <v/>
      </c>
      <c r="W663" s="19" t="str">
        <f t="shared" si="178"/>
        <v/>
      </c>
      <c r="X663" s="19" t="str">
        <f t="shared" si="179"/>
        <v/>
      </c>
      <c r="Y663" s="19" t="str">
        <f t="shared" si="184"/>
        <v/>
      </c>
      <c r="Z663" s="27" t="str">
        <f t="shared" si="180"/>
        <v/>
      </c>
      <c r="AA663" s="32"/>
      <c r="AB663" s="36"/>
      <c r="AC663" s="35" t="str">
        <f t="shared" si="170"/>
        <v/>
      </c>
      <c r="AD663" s="35" t="str">
        <f>IF(AA663="","",SUMIFS(商品管理表!$N$8:$N$10000,商品管理表!$C$8:$C$10000,仕入れ管理表!$D663,商品管理表!$Y$8:$Y$10000,"済"))</f>
        <v/>
      </c>
      <c r="AE663" s="35" t="str">
        <f t="shared" si="185"/>
        <v/>
      </c>
      <c r="AF663" s="18"/>
      <c r="AG663" s="18"/>
      <c r="AH663" s="18"/>
      <c r="AI663" s="156" t="str">
        <f t="shared" si="181"/>
        <v/>
      </c>
      <c r="AJ663" s="127"/>
      <c r="AK663" s="128" t="str">
        <f t="shared" si="182"/>
        <v/>
      </c>
      <c r="AL663" s="128"/>
    </row>
    <row r="664" spans="3:38" x14ac:dyDescent="0.2">
      <c r="C664" s="150">
        <v>656</v>
      </c>
      <c r="D664" s="151"/>
      <c r="E664" s="21"/>
      <c r="F664" s="24"/>
      <c r="G664" s="3"/>
      <c r="H664" s="3"/>
      <c r="I664" s="26"/>
      <c r="J664" s="26"/>
      <c r="K664" s="33"/>
      <c r="L664" s="34"/>
      <c r="M664" s="34" t="str">
        <f t="shared" si="173"/>
        <v/>
      </c>
      <c r="N664" s="34" t="str">
        <f t="shared" si="171"/>
        <v/>
      </c>
      <c r="O664" s="34"/>
      <c r="P664" s="34" t="str">
        <f t="shared" si="172"/>
        <v/>
      </c>
      <c r="Q664" s="34" t="str">
        <f t="shared" si="174"/>
        <v/>
      </c>
      <c r="R664" s="34" t="str">
        <f t="shared" si="175"/>
        <v/>
      </c>
      <c r="S664" s="19" t="str">
        <f t="shared" si="176"/>
        <v/>
      </c>
      <c r="T664" s="19"/>
      <c r="U664" s="19" t="str">
        <f t="shared" si="183"/>
        <v/>
      </c>
      <c r="V664" s="19" t="str">
        <f t="shared" si="177"/>
        <v/>
      </c>
      <c r="W664" s="19" t="str">
        <f t="shared" si="178"/>
        <v/>
      </c>
      <c r="X664" s="19" t="str">
        <f t="shared" si="179"/>
        <v/>
      </c>
      <c r="Y664" s="19" t="str">
        <f t="shared" si="184"/>
        <v/>
      </c>
      <c r="Z664" s="27" t="str">
        <f t="shared" si="180"/>
        <v/>
      </c>
      <c r="AA664" s="32"/>
      <c r="AB664" s="36"/>
      <c r="AC664" s="35" t="str">
        <f t="shared" si="170"/>
        <v/>
      </c>
      <c r="AD664" s="35" t="str">
        <f>IF(AA664="","",SUMIFS(商品管理表!$N$8:$N$10000,商品管理表!$C$8:$C$10000,仕入れ管理表!$D664,商品管理表!$Y$8:$Y$10000,"済"))</f>
        <v/>
      </c>
      <c r="AE664" s="35" t="str">
        <f t="shared" si="185"/>
        <v/>
      </c>
      <c r="AF664" s="18"/>
      <c r="AG664" s="18"/>
      <c r="AH664" s="18"/>
      <c r="AI664" s="156" t="str">
        <f t="shared" si="181"/>
        <v/>
      </c>
      <c r="AJ664" s="127"/>
      <c r="AK664" s="128" t="str">
        <f t="shared" si="182"/>
        <v/>
      </c>
      <c r="AL664" s="128"/>
    </row>
    <row r="665" spans="3:38" x14ac:dyDescent="0.2">
      <c r="C665" s="150">
        <v>657</v>
      </c>
      <c r="D665" s="151"/>
      <c r="E665" s="21"/>
      <c r="F665" s="24"/>
      <c r="G665" s="3"/>
      <c r="H665" s="3"/>
      <c r="I665" s="26"/>
      <c r="J665" s="26"/>
      <c r="K665" s="33"/>
      <c r="L665" s="34"/>
      <c r="M665" s="34" t="str">
        <f t="shared" si="173"/>
        <v/>
      </c>
      <c r="N665" s="34" t="str">
        <f t="shared" si="171"/>
        <v/>
      </c>
      <c r="O665" s="34"/>
      <c r="P665" s="34" t="str">
        <f t="shared" si="172"/>
        <v/>
      </c>
      <c r="Q665" s="34" t="str">
        <f t="shared" si="174"/>
        <v/>
      </c>
      <c r="R665" s="34" t="str">
        <f t="shared" si="175"/>
        <v/>
      </c>
      <c r="S665" s="19" t="str">
        <f t="shared" si="176"/>
        <v/>
      </c>
      <c r="T665" s="19"/>
      <c r="U665" s="19" t="str">
        <f t="shared" si="183"/>
        <v/>
      </c>
      <c r="V665" s="19" t="str">
        <f t="shared" si="177"/>
        <v/>
      </c>
      <c r="W665" s="19" t="str">
        <f t="shared" si="178"/>
        <v/>
      </c>
      <c r="X665" s="19" t="str">
        <f t="shared" si="179"/>
        <v/>
      </c>
      <c r="Y665" s="19" t="str">
        <f t="shared" si="184"/>
        <v/>
      </c>
      <c r="Z665" s="27" t="str">
        <f t="shared" si="180"/>
        <v/>
      </c>
      <c r="AA665" s="32"/>
      <c r="AB665" s="36"/>
      <c r="AC665" s="35" t="str">
        <f t="shared" si="170"/>
        <v/>
      </c>
      <c r="AD665" s="35" t="str">
        <f>IF(AA665="","",SUMIFS(商品管理表!$N$8:$N$10000,商品管理表!$C$8:$C$10000,仕入れ管理表!$D665,商品管理表!$Y$8:$Y$10000,"済"))</f>
        <v/>
      </c>
      <c r="AE665" s="35" t="str">
        <f t="shared" si="185"/>
        <v/>
      </c>
      <c r="AF665" s="18"/>
      <c r="AG665" s="18"/>
      <c r="AH665" s="18"/>
      <c r="AI665" s="156" t="str">
        <f t="shared" si="181"/>
        <v/>
      </c>
      <c r="AJ665" s="127"/>
      <c r="AK665" s="128" t="str">
        <f t="shared" si="182"/>
        <v/>
      </c>
      <c r="AL665" s="128"/>
    </row>
    <row r="666" spans="3:38" x14ac:dyDescent="0.2">
      <c r="C666" s="150">
        <v>658</v>
      </c>
      <c r="D666" s="151"/>
      <c r="E666" s="21"/>
      <c r="F666" s="24"/>
      <c r="G666" s="3"/>
      <c r="H666" s="3"/>
      <c r="I666" s="26"/>
      <c r="J666" s="26"/>
      <c r="K666" s="33"/>
      <c r="L666" s="34"/>
      <c r="M666" s="34" t="str">
        <f t="shared" si="173"/>
        <v/>
      </c>
      <c r="N666" s="34" t="str">
        <f t="shared" si="171"/>
        <v/>
      </c>
      <c r="O666" s="34"/>
      <c r="P666" s="34" t="str">
        <f t="shared" si="172"/>
        <v/>
      </c>
      <c r="Q666" s="34" t="str">
        <f t="shared" si="174"/>
        <v/>
      </c>
      <c r="R666" s="34" t="str">
        <f t="shared" si="175"/>
        <v/>
      </c>
      <c r="S666" s="19" t="str">
        <f t="shared" si="176"/>
        <v/>
      </c>
      <c r="T666" s="19"/>
      <c r="U666" s="19" t="str">
        <f t="shared" si="183"/>
        <v/>
      </c>
      <c r="V666" s="19" t="str">
        <f t="shared" si="177"/>
        <v/>
      </c>
      <c r="W666" s="19" t="str">
        <f t="shared" si="178"/>
        <v/>
      </c>
      <c r="X666" s="19" t="str">
        <f t="shared" si="179"/>
        <v/>
      </c>
      <c r="Y666" s="19" t="str">
        <f t="shared" si="184"/>
        <v/>
      </c>
      <c r="Z666" s="27" t="str">
        <f t="shared" si="180"/>
        <v/>
      </c>
      <c r="AA666" s="32"/>
      <c r="AB666" s="36"/>
      <c r="AC666" s="35" t="str">
        <f t="shared" si="170"/>
        <v/>
      </c>
      <c r="AD666" s="35" t="str">
        <f>IF(AA666="","",SUMIFS(商品管理表!$N$8:$N$10000,商品管理表!$C$8:$C$10000,仕入れ管理表!$D666,商品管理表!$Y$8:$Y$10000,"済"))</f>
        <v/>
      </c>
      <c r="AE666" s="35" t="str">
        <f t="shared" si="185"/>
        <v/>
      </c>
      <c r="AF666" s="18"/>
      <c r="AG666" s="18"/>
      <c r="AH666" s="18"/>
      <c r="AI666" s="156" t="str">
        <f t="shared" si="181"/>
        <v/>
      </c>
      <c r="AJ666" s="127"/>
      <c r="AK666" s="128" t="str">
        <f t="shared" si="182"/>
        <v/>
      </c>
      <c r="AL666" s="128"/>
    </row>
    <row r="667" spans="3:38" x14ac:dyDescent="0.2">
      <c r="C667" s="150">
        <v>659</v>
      </c>
      <c r="D667" s="151"/>
      <c r="E667" s="21"/>
      <c r="F667" s="24"/>
      <c r="G667" s="3"/>
      <c r="H667" s="3"/>
      <c r="I667" s="26"/>
      <c r="J667" s="26"/>
      <c r="K667" s="33"/>
      <c r="L667" s="34"/>
      <c r="M667" s="34" t="str">
        <f t="shared" si="173"/>
        <v/>
      </c>
      <c r="N667" s="34" t="str">
        <f t="shared" si="171"/>
        <v/>
      </c>
      <c r="O667" s="34"/>
      <c r="P667" s="34" t="str">
        <f t="shared" si="172"/>
        <v/>
      </c>
      <c r="Q667" s="34" t="str">
        <f t="shared" si="174"/>
        <v/>
      </c>
      <c r="R667" s="34" t="str">
        <f t="shared" si="175"/>
        <v/>
      </c>
      <c r="S667" s="19" t="str">
        <f t="shared" si="176"/>
        <v/>
      </c>
      <c r="T667" s="19"/>
      <c r="U667" s="19" t="str">
        <f t="shared" si="183"/>
        <v/>
      </c>
      <c r="V667" s="19" t="str">
        <f t="shared" si="177"/>
        <v/>
      </c>
      <c r="W667" s="19" t="str">
        <f t="shared" si="178"/>
        <v/>
      </c>
      <c r="X667" s="19" t="str">
        <f t="shared" si="179"/>
        <v/>
      </c>
      <c r="Y667" s="19" t="str">
        <f t="shared" si="184"/>
        <v/>
      </c>
      <c r="Z667" s="27" t="str">
        <f t="shared" si="180"/>
        <v/>
      </c>
      <c r="AA667" s="32"/>
      <c r="AB667" s="36"/>
      <c r="AC667" s="35" t="str">
        <f t="shared" si="170"/>
        <v/>
      </c>
      <c r="AD667" s="35" t="str">
        <f>IF(AA667="","",SUMIFS(商品管理表!$N$8:$N$10000,商品管理表!$C$8:$C$10000,仕入れ管理表!$D667,商品管理表!$Y$8:$Y$10000,"済"))</f>
        <v/>
      </c>
      <c r="AE667" s="35" t="str">
        <f t="shared" si="185"/>
        <v/>
      </c>
      <c r="AF667" s="18"/>
      <c r="AG667" s="18"/>
      <c r="AH667" s="18"/>
      <c r="AI667" s="156" t="str">
        <f t="shared" si="181"/>
        <v/>
      </c>
      <c r="AJ667" s="127"/>
      <c r="AK667" s="128" t="str">
        <f t="shared" si="182"/>
        <v/>
      </c>
      <c r="AL667" s="128"/>
    </row>
    <row r="668" spans="3:38" x14ac:dyDescent="0.2">
      <c r="C668" s="150">
        <v>660</v>
      </c>
      <c r="D668" s="151"/>
      <c r="E668" s="21"/>
      <c r="F668" s="24"/>
      <c r="G668" s="3"/>
      <c r="H668" s="3"/>
      <c r="I668" s="26"/>
      <c r="J668" s="26"/>
      <c r="K668" s="33"/>
      <c r="L668" s="34"/>
      <c r="M668" s="34" t="str">
        <f t="shared" si="173"/>
        <v/>
      </c>
      <c r="N668" s="34" t="str">
        <f t="shared" si="171"/>
        <v/>
      </c>
      <c r="O668" s="34"/>
      <c r="P668" s="34" t="str">
        <f t="shared" si="172"/>
        <v/>
      </c>
      <c r="Q668" s="34" t="str">
        <f t="shared" si="174"/>
        <v/>
      </c>
      <c r="R668" s="34" t="str">
        <f t="shared" si="175"/>
        <v/>
      </c>
      <c r="S668" s="19" t="str">
        <f t="shared" si="176"/>
        <v/>
      </c>
      <c r="T668" s="19"/>
      <c r="U668" s="19" t="str">
        <f t="shared" si="183"/>
        <v/>
      </c>
      <c r="V668" s="19" t="str">
        <f t="shared" si="177"/>
        <v/>
      </c>
      <c r="W668" s="19" t="str">
        <f t="shared" si="178"/>
        <v/>
      </c>
      <c r="X668" s="19" t="str">
        <f t="shared" si="179"/>
        <v/>
      </c>
      <c r="Y668" s="19" t="str">
        <f t="shared" si="184"/>
        <v/>
      </c>
      <c r="Z668" s="27" t="str">
        <f t="shared" si="180"/>
        <v/>
      </c>
      <c r="AA668" s="32"/>
      <c r="AB668" s="36"/>
      <c r="AC668" s="35" t="str">
        <f t="shared" si="170"/>
        <v/>
      </c>
      <c r="AD668" s="35" t="str">
        <f>IF(AA668="","",SUMIFS(商品管理表!$N$8:$N$10000,商品管理表!$C$8:$C$10000,仕入れ管理表!$D668,商品管理表!$Y$8:$Y$10000,"済"))</f>
        <v/>
      </c>
      <c r="AE668" s="35" t="str">
        <f t="shared" si="185"/>
        <v/>
      </c>
      <c r="AF668" s="18"/>
      <c r="AG668" s="18"/>
      <c r="AH668" s="18"/>
      <c r="AI668" s="156" t="str">
        <f t="shared" si="181"/>
        <v/>
      </c>
      <c r="AJ668" s="127"/>
      <c r="AK668" s="128" t="str">
        <f t="shared" si="182"/>
        <v/>
      </c>
      <c r="AL668" s="128"/>
    </row>
    <row r="669" spans="3:38" x14ac:dyDescent="0.2">
      <c r="C669" s="150">
        <v>661</v>
      </c>
      <c r="D669" s="151"/>
      <c r="E669" s="21"/>
      <c r="F669" s="24"/>
      <c r="G669" s="3"/>
      <c r="H669" s="3"/>
      <c r="I669" s="26"/>
      <c r="J669" s="26"/>
      <c r="K669" s="33"/>
      <c r="L669" s="34"/>
      <c r="M669" s="34" t="str">
        <f t="shared" si="173"/>
        <v/>
      </c>
      <c r="N669" s="34" t="str">
        <f t="shared" si="171"/>
        <v/>
      </c>
      <c r="O669" s="34"/>
      <c r="P669" s="34" t="str">
        <f t="shared" si="172"/>
        <v/>
      </c>
      <c r="Q669" s="34" t="str">
        <f t="shared" si="174"/>
        <v/>
      </c>
      <c r="R669" s="34" t="str">
        <f t="shared" si="175"/>
        <v/>
      </c>
      <c r="S669" s="19" t="str">
        <f t="shared" si="176"/>
        <v/>
      </c>
      <c r="T669" s="19"/>
      <c r="U669" s="19" t="str">
        <f t="shared" si="183"/>
        <v/>
      </c>
      <c r="V669" s="19" t="str">
        <f t="shared" si="177"/>
        <v/>
      </c>
      <c r="W669" s="19" t="str">
        <f t="shared" si="178"/>
        <v/>
      </c>
      <c r="X669" s="19" t="str">
        <f t="shared" si="179"/>
        <v/>
      </c>
      <c r="Y669" s="19" t="str">
        <f t="shared" si="184"/>
        <v/>
      </c>
      <c r="Z669" s="27" t="str">
        <f t="shared" si="180"/>
        <v/>
      </c>
      <c r="AA669" s="32"/>
      <c r="AB669" s="36"/>
      <c r="AC669" s="35" t="str">
        <f t="shared" si="170"/>
        <v/>
      </c>
      <c r="AD669" s="35" t="str">
        <f>IF(AA669="","",SUMIFS(商品管理表!$N$8:$N$10000,商品管理表!$C$8:$C$10000,仕入れ管理表!$D669,商品管理表!$Y$8:$Y$10000,"済"))</f>
        <v/>
      </c>
      <c r="AE669" s="35" t="str">
        <f t="shared" si="185"/>
        <v/>
      </c>
      <c r="AF669" s="18"/>
      <c r="AG669" s="18"/>
      <c r="AH669" s="18"/>
      <c r="AI669" s="156" t="str">
        <f t="shared" si="181"/>
        <v/>
      </c>
      <c r="AJ669" s="127"/>
      <c r="AK669" s="128" t="str">
        <f t="shared" si="182"/>
        <v/>
      </c>
      <c r="AL669" s="128"/>
    </row>
    <row r="670" spans="3:38" x14ac:dyDescent="0.2">
      <c r="C670" s="150">
        <v>662</v>
      </c>
      <c r="D670" s="151"/>
      <c r="E670" s="21"/>
      <c r="F670" s="24"/>
      <c r="G670" s="3"/>
      <c r="H670" s="3"/>
      <c r="I670" s="26"/>
      <c r="J670" s="26"/>
      <c r="K670" s="33"/>
      <c r="L670" s="34"/>
      <c r="M670" s="34" t="str">
        <f t="shared" si="173"/>
        <v/>
      </c>
      <c r="N670" s="34" t="str">
        <f t="shared" si="171"/>
        <v/>
      </c>
      <c r="O670" s="34"/>
      <c r="P670" s="34" t="str">
        <f t="shared" si="172"/>
        <v/>
      </c>
      <c r="Q670" s="34" t="str">
        <f t="shared" si="174"/>
        <v/>
      </c>
      <c r="R670" s="34" t="str">
        <f t="shared" si="175"/>
        <v/>
      </c>
      <c r="S670" s="19" t="str">
        <f t="shared" si="176"/>
        <v/>
      </c>
      <c r="T670" s="19"/>
      <c r="U670" s="19" t="str">
        <f t="shared" si="183"/>
        <v/>
      </c>
      <c r="V670" s="19" t="str">
        <f t="shared" si="177"/>
        <v/>
      </c>
      <c r="W670" s="19" t="str">
        <f t="shared" si="178"/>
        <v/>
      </c>
      <c r="X670" s="19" t="str">
        <f t="shared" si="179"/>
        <v/>
      </c>
      <c r="Y670" s="19" t="str">
        <f t="shared" si="184"/>
        <v/>
      </c>
      <c r="Z670" s="27" t="str">
        <f t="shared" si="180"/>
        <v/>
      </c>
      <c r="AA670" s="32"/>
      <c r="AB670" s="36"/>
      <c r="AC670" s="35" t="str">
        <f t="shared" si="170"/>
        <v/>
      </c>
      <c r="AD670" s="35" t="str">
        <f>IF(AA670="","",SUMIFS(商品管理表!$N$8:$N$10000,商品管理表!$C$8:$C$10000,仕入れ管理表!$D670,商品管理表!$Y$8:$Y$10000,"済"))</f>
        <v/>
      </c>
      <c r="AE670" s="35" t="str">
        <f t="shared" si="185"/>
        <v/>
      </c>
      <c r="AF670" s="18"/>
      <c r="AG670" s="18"/>
      <c r="AH670" s="18"/>
      <c r="AI670" s="156" t="str">
        <f t="shared" si="181"/>
        <v/>
      </c>
      <c r="AJ670" s="127"/>
      <c r="AK670" s="128" t="str">
        <f t="shared" si="182"/>
        <v/>
      </c>
      <c r="AL670" s="128"/>
    </row>
    <row r="671" spans="3:38" x14ac:dyDescent="0.2">
      <c r="C671" s="150">
        <v>663</v>
      </c>
      <c r="D671" s="151"/>
      <c r="E671" s="21"/>
      <c r="F671" s="24"/>
      <c r="G671" s="3"/>
      <c r="H671" s="3"/>
      <c r="I671" s="26"/>
      <c r="J671" s="26"/>
      <c r="K671" s="33"/>
      <c r="L671" s="34"/>
      <c r="M671" s="34" t="str">
        <f t="shared" si="173"/>
        <v/>
      </c>
      <c r="N671" s="34" t="str">
        <f t="shared" si="171"/>
        <v/>
      </c>
      <c r="O671" s="34"/>
      <c r="P671" s="34" t="str">
        <f t="shared" si="172"/>
        <v/>
      </c>
      <c r="Q671" s="34" t="str">
        <f t="shared" si="174"/>
        <v/>
      </c>
      <c r="R671" s="34" t="str">
        <f t="shared" si="175"/>
        <v/>
      </c>
      <c r="S671" s="19" t="str">
        <f t="shared" si="176"/>
        <v/>
      </c>
      <c r="T671" s="19"/>
      <c r="U671" s="19" t="str">
        <f t="shared" si="183"/>
        <v/>
      </c>
      <c r="V671" s="19" t="str">
        <f t="shared" si="177"/>
        <v/>
      </c>
      <c r="W671" s="19" t="str">
        <f t="shared" si="178"/>
        <v/>
      </c>
      <c r="X671" s="19" t="str">
        <f t="shared" si="179"/>
        <v/>
      </c>
      <c r="Y671" s="19" t="str">
        <f t="shared" si="184"/>
        <v/>
      </c>
      <c r="Z671" s="27" t="str">
        <f t="shared" si="180"/>
        <v/>
      </c>
      <c r="AA671" s="32"/>
      <c r="AB671" s="36"/>
      <c r="AC671" s="35" t="str">
        <f t="shared" si="170"/>
        <v/>
      </c>
      <c r="AD671" s="35" t="str">
        <f>IF(AA671="","",SUMIFS(商品管理表!$N$8:$N$10000,商品管理表!$C$8:$C$10000,仕入れ管理表!$D671,商品管理表!$Y$8:$Y$10000,"済"))</f>
        <v/>
      </c>
      <c r="AE671" s="35" t="str">
        <f t="shared" si="185"/>
        <v/>
      </c>
      <c r="AF671" s="18"/>
      <c r="AG671" s="18"/>
      <c r="AH671" s="18"/>
      <c r="AI671" s="156" t="str">
        <f t="shared" si="181"/>
        <v/>
      </c>
      <c r="AJ671" s="127"/>
      <c r="AK671" s="128" t="str">
        <f t="shared" si="182"/>
        <v/>
      </c>
      <c r="AL671" s="128"/>
    </row>
    <row r="672" spans="3:38" x14ac:dyDescent="0.2">
      <c r="C672" s="150">
        <v>664</v>
      </c>
      <c r="D672" s="151"/>
      <c r="E672" s="21"/>
      <c r="F672" s="24"/>
      <c r="G672" s="3"/>
      <c r="H672" s="3"/>
      <c r="I672" s="26"/>
      <c r="J672" s="26"/>
      <c r="K672" s="33"/>
      <c r="L672" s="34"/>
      <c r="M672" s="34" t="str">
        <f t="shared" si="173"/>
        <v/>
      </c>
      <c r="N672" s="34" t="str">
        <f t="shared" si="171"/>
        <v/>
      </c>
      <c r="O672" s="34"/>
      <c r="P672" s="34" t="str">
        <f t="shared" si="172"/>
        <v/>
      </c>
      <c r="Q672" s="34" t="str">
        <f t="shared" si="174"/>
        <v/>
      </c>
      <c r="R672" s="34" t="str">
        <f t="shared" si="175"/>
        <v/>
      </c>
      <c r="S672" s="19" t="str">
        <f t="shared" si="176"/>
        <v/>
      </c>
      <c r="T672" s="19"/>
      <c r="U672" s="19" t="str">
        <f t="shared" si="183"/>
        <v/>
      </c>
      <c r="V672" s="19" t="str">
        <f t="shared" si="177"/>
        <v/>
      </c>
      <c r="W672" s="19" t="str">
        <f t="shared" si="178"/>
        <v/>
      </c>
      <c r="X672" s="19" t="str">
        <f t="shared" si="179"/>
        <v/>
      </c>
      <c r="Y672" s="19" t="str">
        <f t="shared" si="184"/>
        <v/>
      </c>
      <c r="Z672" s="27" t="str">
        <f t="shared" si="180"/>
        <v/>
      </c>
      <c r="AA672" s="32"/>
      <c r="AB672" s="36"/>
      <c r="AC672" s="35" t="str">
        <f t="shared" si="170"/>
        <v/>
      </c>
      <c r="AD672" s="35" t="str">
        <f>IF(AA672="","",SUMIFS(商品管理表!$N$8:$N$10000,商品管理表!$C$8:$C$10000,仕入れ管理表!$D672,商品管理表!$Y$8:$Y$10000,"済"))</f>
        <v/>
      </c>
      <c r="AE672" s="35" t="str">
        <f t="shared" si="185"/>
        <v/>
      </c>
      <c r="AF672" s="18"/>
      <c r="AG672" s="18"/>
      <c r="AH672" s="18"/>
      <c r="AI672" s="156" t="str">
        <f t="shared" si="181"/>
        <v/>
      </c>
      <c r="AJ672" s="127"/>
      <c r="AK672" s="128" t="str">
        <f t="shared" si="182"/>
        <v/>
      </c>
      <c r="AL672" s="128"/>
    </row>
    <row r="673" spans="3:38" x14ac:dyDescent="0.2">
      <c r="C673" s="150">
        <v>665</v>
      </c>
      <c r="D673" s="151"/>
      <c r="E673" s="21"/>
      <c r="F673" s="24"/>
      <c r="G673" s="3"/>
      <c r="H673" s="3"/>
      <c r="I673" s="26"/>
      <c r="J673" s="26"/>
      <c r="K673" s="33"/>
      <c r="L673" s="34"/>
      <c r="M673" s="34" t="str">
        <f t="shared" si="173"/>
        <v/>
      </c>
      <c r="N673" s="34" t="str">
        <f t="shared" si="171"/>
        <v/>
      </c>
      <c r="O673" s="34"/>
      <c r="P673" s="34" t="str">
        <f t="shared" si="172"/>
        <v/>
      </c>
      <c r="Q673" s="34" t="str">
        <f t="shared" si="174"/>
        <v/>
      </c>
      <c r="R673" s="34" t="str">
        <f t="shared" si="175"/>
        <v/>
      </c>
      <c r="S673" s="19" t="str">
        <f t="shared" si="176"/>
        <v/>
      </c>
      <c r="T673" s="19"/>
      <c r="U673" s="19" t="str">
        <f t="shared" si="183"/>
        <v/>
      </c>
      <c r="V673" s="19" t="str">
        <f t="shared" si="177"/>
        <v/>
      </c>
      <c r="W673" s="19" t="str">
        <f t="shared" si="178"/>
        <v/>
      </c>
      <c r="X673" s="19" t="str">
        <f t="shared" si="179"/>
        <v/>
      </c>
      <c r="Y673" s="19" t="str">
        <f t="shared" si="184"/>
        <v/>
      </c>
      <c r="Z673" s="27" t="str">
        <f t="shared" si="180"/>
        <v/>
      </c>
      <c r="AA673" s="32"/>
      <c r="AB673" s="36"/>
      <c r="AC673" s="35" t="str">
        <f t="shared" si="170"/>
        <v/>
      </c>
      <c r="AD673" s="35" t="str">
        <f>IF(AA673="","",SUMIFS(商品管理表!$N$8:$N$10000,商品管理表!$C$8:$C$10000,仕入れ管理表!$D673,商品管理表!$Y$8:$Y$10000,"済"))</f>
        <v/>
      </c>
      <c r="AE673" s="35" t="str">
        <f t="shared" si="185"/>
        <v/>
      </c>
      <c r="AF673" s="18"/>
      <c r="AG673" s="18"/>
      <c r="AH673" s="18"/>
      <c r="AI673" s="156" t="str">
        <f t="shared" si="181"/>
        <v/>
      </c>
      <c r="AJ673" s="127"/>
      <c r="AK673" s="128" t="str">
        <f t="shared" si="182"/>
        <v/>
      </c>
      <c r="AL673" s="128"/>
    </row>
    <row r="674" spans="3:38" x14ac:dyDescent="0.2">
      <c r="C674" s="150">
        <v>666</v>
      </c>
      <c r="D674" s="151"/>
      <c r="E674" s="21"/>
      <c r="F674" s="24"/>
      <c r="G674" s="3"/>
      <c r="H674" s="3"/>
      <c r="I674" s="26"/>
      <c r="J674" s="26"/>
      <c r="K674" s="33"/>
      <c r="L674" s="34"/>
      <c r="M674" s="34" t="str">
        <f t="shared" si="173"/>
        <v/>
      </c>
      <c r="N674" s="34" t="str">
        <f t="shared" si="171"/>
        <v/>
      </c>
      <c r="O674" s="34"/>
      <c r="P674" s="34" t="str">
        <f t="shared" si="172"/>
        <v/>
      </c>
      <c r="Q674" s="34" t="str">
        <f t="shared" si="174"/>
        <v/>
      </c>
      <c r="R674" s="34" t="str">
        <f t="shared" si="175"/>
        <v/>
      </c>
      <c r="S674" s="19" t="str">
        <f t="shared" si="176"/>
        <v/>
      </c>
      <c r="T674" s="19"/>
      <c r="U674" s="19" t="str">
        <f t="shared" si="183"/>
        <v/>
      </c>
      <c r="V674" s="19" t="str">
        <f t="shared" si="177"/>
        <v/>
      </c>
      <c r="W674" s="19" t="str">
        <f t="shared" si="178"/>
        <v/>
      </c>
      <c r="X674" s="19" t="str">
        <f t="shared" si="179"/>
        <v/>
      </c>
      <c r="Y674" s="19" t="str">
        <f t="shared" si="184"/>
        <v/>
      </c>
      <c r="Z674" s="27" t="str">
        <f t="shared" si="180"/>
        <v/>
      </c>
      <c r="AA674" s="32"/>
      <c r="AB674" s="36"/>
      <c r="AC674" s="35" t="str">
        <f t="shared" si="170"/>
        <v/>
      </c>
      <c r="AD674" s="35" t="str">
        <f>IF(AA674="","",SUMIFS(商品管理表!$N$8:$N$10000,商品管理表!$C$8:$C$10000,仕入れ管理表!$D674,商品管理表!$Y$8:$Y$10000,"済"))</f>
        <v/>
      </c>
      <c r="AE674" s="35" t="str">
        <f t="shared" si="185"/>
        <v/>
      </c>
      <c r="AF674" s="18"/>
      <c r="AG674" s="18"/>
      <c r="AH674" s="18"/>
      <c r="AI674" s="156" t="str">
        <f t="shared" si="181"/>
        <v/>
      </c>
      <c r="AJ674" s="127"/>
      <c r="AK674" s="128" t="str">
        <f t="shared" si="182"/>
        <v/>
      </c>
      <c r="AL674" s="128"/>
    </row>
    <row r="675" spans="3:38" x14ac:dyDescent="0.2">
      <c r="C675" s="150">
        <v>667</v>
      </c>
      <c r="D675" s="151"/>
      <c r="E675" s="21"/>
      <c r="F675" s="24"/>
      <c r="G675" s="3"/>
      <c r="H675" s="3"/>
      <c r="I675" s="26"/>
      <c r="J675" s="26"/>
      <c r="K675" s="33"/>
      <c r="L675" s="34"/>
      <c r="M675" s="34" t="str">
        <f t="shared" si="173"/>
        <v/>
      </c>
      <c r="N675" s="34" t="str">
        <f t="shared" si="171"/>
        <v/>
      </c>
      <c r="O675" s="34"/>
      <c r="P675" s="34" t="str">
        <f t="shared" si="172"/>
        <v/>
      </c>
      <c r="Q675" s="34" t="str">
        <f t="shared" si="174"/>
        <v/>
      </c>
      <c r="R675" s="34" t="str">
        <f t="shared" si="175"/>
        <v/>
      </c>
      <c r="S675" s="19" t="str">
        <f t="shared" si="176"/>
        <v/>
      </c>
      <c r="T675" s="19"/>
      <c r="U675" s="19" t="str">
        <f t="shared" si="183"/>
        <v/>
      </c>
      <c r="V675" s="19" t="str">
        <f t="shared" si="177"/>
        <v/>
      </c>
      <c r="W675" s="19" t="str">
        <f t="shared" si="178"/>
        <v/>
      </c>
      <c r="X675" s="19" t="str">
        <f t="shared" si="179"/>
        <v/>
      </c>
      <c r="Y675" s="19" t="str">
        <f t="shared" si="184"/>
        <v/>
      </c>
      <c r="Z675" s="27" t="str">
        <f t="shared" si="180"/>
        <v/>
      </c>
      <c r="AA675" s="32"/>
      <c r="AB675" s="36"/>
      <c r="AC675" s="35" t="str">
        <f t="shared" si="170"/>
        <v/>
      </c>
      <c r="AD675" s="35" t="str">
        <f>IF(AA675="","",SUMIFS(商品管理表!$N$8:$N$10000,商品管理表!$C$8:$C$10000,仕入れ管理表!$D675,商品管理表!$Y$8:$Y$10000,"済"))</f>
        <v/>
      </c>
      <c r="AE675" s="35" t="str">
        <f t="shared" si="185"/>
        <v/>
      </c>
      <c r="AF675" s="18"/>
      <c r="AG675" s="18"/>
      <c r="AH675" s="18"/>
      <c r="AI675" s="156" t="str">
        <f t="shared" si="181"/>
        <v/>
      </c>
      <c r="AJ675" s="127"/>
      <c r="AK675" s="128" t="str">
        <f t="shared" si="182"/>
        <v/>
      </c>
      <c r="AL675" s="128"/>
    </row>
    <row r="676" spans="3:38" x14ac:dyDescent="0.2">
      <c r="C676" s="150">
        <v>668</v>
      </c>
      <c r="D676" s="151"/>
      <c r="E676" s="21"/>
      <c r="F676" s="24"/>
      <c r="G676" s="3"/>
      <c r="H676" s="3"/>
      <c r="I676" s="26"/>
      <c r="J676" s="26"/>
      <c r="K676" s="33"/>
      <c r="L676" s="34"/>
      <c r="M676" s="34" t="str">
        <f t="shared" si="173"/>
        <v/>
      </c>
      <c r="N676" s="34" t="str">
        <f t="shared" si="171"/>
        <v/>
      </c>
      <c r="O676" s="34"/>
      <c r="P676" s="34" t="str">
        <f t="shared" si="172"/>
        <v/>
      </c>
      <c r="Q676" s="34" t="str">
        <f t="shared" si="174"/>
        <v/>
      </c>
      <c r="R676" s="34" t="str">
        <f t="shared" si="175"/>
        <v/>
      </c>
      <c r="S676" s="19" t="str">
        <f t="shared" si="176"/>
        <v/>
      </c>
      <c r="T676" s="19"/>
      <c r="U676" s="19" t="str">
        <f t="shared" si="183"/>
        <v/>
      </c>
      <c r="V676" s="19" t="str">
        <f t="shared" si="177"/>
        <v/>
      </c>
      <c r="W676" s="19" t="str">
        <f t="shared" si="178"/>
        <v/>
      </c>
      <c r="X676" s="19" t="str">
        <f t="shared" si="179"/>
        <v/>
      </c>
      <c r="Y676" s="19" t="str">
        <f t="shared" si="184"/>
        <v/>
      </c>
      <c r="Z676" s="27" t="str">
        <f t="shared" si="180"/>
        <v/>
      </c>
      <c r="AA676" s="32"/>
      <c r="AB676" s="36"/>
      <c r="AC676" s="35" t="str">
        <f t="shared" si="170"/>
        <v/>
      </c>
      <c r="AD676" s="35" t="str">
        <f>IF(AA676="","",SUMIFS(商品管理表!$N$8:$N$10000,商品管理表!$C$8:$C$10000,仕入れ管理表!$D676,商品管理表!$Y$8:$Y$10000,"済"))</f>
        <v/>
      </c>
      <c r="AE676" s="35" t="str">
        <f t="shared" si="185"/>
        <v/>
      </c>
      <c r="AF676" s="18"/>
      <c r="AG676" s="18"/>
      <c r="AH676" s="18"/>
      <c r="AI676" s="156" t="str">
        <f t="shared" si="181"/>
        <v/>
      </c>
      <c r="AJ676" s="127"/>
      <c r="AK676" s="128" t="str">
        <f t="shared" si="182"/>
        <v/>
      </c>
      <c r="AL676" s="128"/>
    </row>
    <row r="677" spans="3:38" x14ac:dyDescent="0.2">
      <c r="C677" s="150">
        <v>669</v>
      </c>
      <c r="D677" s="151"/>
      <c r="E677" s="21"/>
      <c r="F677" s="24"/>
      <c r="G677" s="3"/>
      <c r="H677" s="3"/>
      <c r="I677" s="26"/>
      <c r="J677" s="26"/>
      <c r="K677" s="33"/>
      <c r="L677" s="34"/>
      <c r="M677" s="34" t="str">
        <f t="shared" si="173"/>
        <v/>
      </c>
      <c r="N677" s="34" t="str">
        <f t="shared" si="171"/>
        <v/>
      </c>
      <c r="O677" s="34"/>
      <c r="P677" s="34" t="str">
        <f t="shared" si="172"/>
        <v/>
      </c>
      <c r="Q677" s="34" t="str">
        <f t="shared" si="174"/>
        <v/>
      </c>
      <c r="R677" s="34" t="str">
        <f t="shared" si="175"/>
        <v/>
      </c>
      <c r="S677" s="19" t="str">
        <f t="shared" si="176"/>
        <v/>
      </c>
      <c r="T677" s="19"/>
      <c r="U677" s="19" t="str">
        <f t="shared" si="183"/>
        <v/>
      </c>
      <c r="V677" s="19" t="str">
        <f t="shared" si="177"/>
        <v/>
      </c>
      <c r="W677" s="19" t="str">
        <f t="shared" si="178"/>
        <v/>
      </c>
      <c r="X677" s="19" t="str">
        <f t="shared" si="179"/>
        <v/>
      </c>
      <c r="Y677" s="19" t="str">
        <f t="shared" si="184"/>
        <v/>
      </c>
      <c r="Z677" s="27" t="str">
        <f t="shared" si="180"/>
        <v/>
      </c>
      <c r="AA677" s="32"/>
      <c r="AB677" s="36"/>
      <c r="AC677" s="35" t="str">
        <f t="shared" si="170"/>
        <v/>
      </c>
      <c r="AD677" s="35" t="str">
        <f>IF(AA677="","",SUMIFS(商品管理表!$N$8:$N$10000,商品管理表!$C$8:$C$10000,仕入れ管理表!$D677,商品管理表!$Y$8:$Y$10000,"済"))</f>
        <v/>
      </c>
      <c r="AE677" s="35" t="str">
        <f t="shared" si="185"/>
        <v/>
      </c>
      <c r="AF677" s="18"/>
      <c r="AG677" s="18"/>
      <c r="AH677" s="18"/>
      <c r="AI677" s="156" t="str">
        <f t="shared" si="181"/>
        <v/>
      </c>
      <c r="AJ677" s="127"/>
      <c r="AK677" s="128" t="str">
        <f t="shared" si="182"/>
        <v/>
      </c>
      <c r="AL677" s="128"/>
    </row>
    <row r="678" spans="3:38" x14ac:dyDescent="0.2">
      <c r="C678" s="150">
        <v>670</v>
      </c>
      <c r="D678" s="151"/>
      <c r="E678" s="21"/>
      <c r="F678" s="24"/>
      <c r="G678" s="3"/>
      <c r="H678" s="3"/>
      <c r="I678" s="26"/>
      <c r="J678" s="26"/>
      <c r="K678" s="33"/>
      <c r="L678" s="34"/>
      <c r="M678" s="34" t="str">
        <f t="shared" si="173"/>
        <v/>
      </c>
      <c r="N678" s="34" t="str">
        <f t="shared" si="171"/>
        <v/>
      </c>
      <c r="O678" s="34"/>
      <c r="P678" s="34" t="str">
        <f t="shared" si="172"/>
        <v/>
      </c>
      <c r="Q678" s="34" t="str">
        <f t="shared" si="174"/>
        <v/>
      </c>
      <c r="R678" s="34" t="str">
        <f t="shared" si="175"/>
        <v/>
      </c>
      <c r="S678" s="19" t="str">
        <f t="shared" si="176"/>
        <v/>
      </c>
      <c r="T678" s="19"/>
      <c r="U678" s="19" t="str">
        <f t="shared" si="183"/>
        <v/>
      </c>
      <c r="V678" s="19" t="str">
        <f t="shared" si="177"/>
        <v/>
      </c>
      <c r="W678" s="19" t="str">
        <f t="shared" si="178"/>
        <v/>
      </c>
      <c r="X678" s="19" t="str">
        <f t="shared" si="179"/>
        <v/>
      </c>
      <c r="Y678" s="19" t="str">
        <f t="shared" si="184"/>
        <v/>
      </c>
      <c r="Z678" s="27" t="str">
        <f t="shared" si="180"/>
        <v/>
      </c>
      <c r="AA678" s="32"/>
      <c r="AB678" s="36"/>
      <c r="AC678" s="35" t="str">
        <f t="shared" si="170"/>
        <v/>
      </c>
      <c r="AD678" s="35" t="str">
        <f>IF(AA678="","",SUMIFS(商品管理表!$N$8:$N$10000,商品管理表!$C$8:$C$10000,仕入れ管理表!$D678,商品管理表!$Y$8:$Y$10000,"済"))</f>
        <v/>
      </c>
      <c r="AE678" s="35" t="str">
        <f t="shared" si="185"/>
        <v/>
      </c>
      <c r="AF678" s="18"/>
      <c r="AG678" s="18"/>
      <c r="AH678" s="18"/>
      <c r="AI678" s="156" t="str">
        <f t="shared" si="181"/>
        <v/>
      </c>
      <c r="AJ678" s="127"/>
      <c r="AK678" s="128" t="str">
        <f t="shared" si="182"/>
        <v/>
      </c>
      <c r="AL678" s="128"/>
    </row>
    <row r="679" spans="3:38" x14ac:dyDescent="0.2">
      <c r="C679" s="150">
        <v>671</v>
      </c>
      <c r="D679" s="151"/>
      <c r="E679" s="21"/>
      <c r="F679" s="24"/>
      <c r="G679" s="3"/>
      <c r="H679" s="3"/>
      <c r="I679" s="26"/>
      <c r="J679" s="26"/>
      <c r="K679" s="33"/>
      <c r="L679" s="34"/>
      <c r="M679" s="34" t="str">
        <f t="shared" si="173"/>
        <v/>
      </c>
      <c r="N679" s="34" t="str">
        <f t="shared" si="171"/>
        <v/>
      </c>
      <c r="O679" s="34"/>
      <c r="P679" s="34" t="str">
        <f t="shared" si="172"/>
        <v/>
      </c>
      <c r="Q679" s="34" t="str">
        <f t="shared" si="174"/>
        <v/>
      </c>
      <c r="R679" s="34" t="str">
        <f t="shared" si="175"/>
        <v/>
      </c>
      <c r="S679" s="19" t="str">
        <f t="shared" si="176"/>
        <v/>
      </c>
      <c r="T679" s="19"/>
      <c r="U679" s="19" t="str">
        <f t="shared" si="183"/>
        <v/>
      </c>
      <c r="V679" s="19" t="str">
        <f t="shared" si="177"/>
        <v/>
      </c>
      <c r="W679" s="19" t="str">
        <f t="shared" si="178"/>
        <v/>
      </c>
      <c r="X679" s="19" t="str">
        <f t="shared" si="179"/>
        <v/>
      </c>
      <c r="Y679" s="19" t="str">
        <f t="shared" si="184"/>
        <v/>
      </c>
      <c r="Z679" s="27" t="str">
        <f t="shared" si="180"/>
        <v/>
      </c>
      <c r="AA679" s="32"/>
      <c r="AB679" s="36"/>
      <c r="AC679" s="35" t="str">
        <f t="shared" si="170"/>
        <v/>
      </c>
      <c r="AD679" s="35" t="str">
        <f>IF(AA679="","",SUMIFS(商品管理表!$N$8:$N$10000,商品管理表!$C$8:$C$10000,仕入れ管理表!$D679,商品管理表!$Y$8:$Y$10000,"済"))</f>
        <v/>
      </c>
      <c r="AE679" s="35" t="str">
        <f t="shared" si="185"/>
        <v/>
      </c>
      <c r="AF679" s="18"/>
      <c r="AG679" s="18"/>
      <c r="AH679" s="18"/>
      <c r="AI679" s="156" t="str">
        <f t="shared" si="181"/>
        <v/>
      </c>
      <c r="AJ679" s="127"/>
      <c r="AK679" s="128" t="str">
        <f t="shared" si="182"/>
        <v/>
      </c>
      <c r="AL679" s="128"/>
    </row>
    <row r="680" spans="3:38" x14ac:dyDescent="0.2">
      <c r="C680" s="150">
        <v>672</v>
      </c>
      <c r="D680" s="151"/>
      <c r="E680" s="21"/>
      <c r="F680" s="24"/>
      <c r="G680" s="3"/>
      <c r="H680" s="3"/>
      <c r="I680" s="26"/>
      <c r="J680" s="26"/>
      <c r="K680" s="33"/>
      <c r="L680" s="34"/>
      <c r="M680" s="34" t="str">
        <f t="shared" si="173"/>
        <v/>
      </c>
      <c r="N680" s="34" t="str">
        <f t="shared" si="171"/>
        <v/>
      </c>
      <c r="O680" s="34"/>
      <c r="P680" s="34" t="str">
        <f t="shared" si="172"/>
        <v/>
      </c>
      <c r="Q680" s="34" t="str">
        <f t="shared" si="174"/>
        <v/>
      </c>
      <c r="R680" s="34" t="str">
        <f t="shared" si="175"/>
        <v/>
      </c>
      <c r="S680" s="19" t="str">
        <f t="shared" si="176"/>
        <v/>
      </c>
      <c r="T680" s="19"/>
      <c r="U680" s="19" t="str">
        <f t="shared" si="183"/>
        <v/>
      </c>
      <c r="V680" s="19" t="str">
        <f t="shared" si="177"/>
        <v/>
      </c>
      <c r="W680" s="19" t="str">
        <f t="shared" si="178"/>
        <v/>
      </c>
      <c r="X680" s="19" t="str">
        <f t="shared" si="179"/>
        <v/>
      </c>
      <c r="Y680" s="19" t="str">
        <f t="shared" si="184"/>
        <v/>
      </c>
      <c r="Z680" s="27" t="str">
        <f t="shared" si="180"/>
        <v/>
      </c>
      <c r="AA680" s="32"/>
      <c r="AB680" s="36"/>
      <c r="AC680" s="35" t="str">
        <f t="shared" si="170"/>
        <v/>
      </c>
      <c r="AD680" s="35" t="str">
        <f>IF(AA680="","",SUMIFS(商品管理表!$N$8:$N$10000,商品管理表!$C$8:$C$10000,仕入れ管理表!$D680,商品管理表!$Y$8:$Y$10000,"済"))</f>
        <v/>
      </c>
      <c r="AE680" s="35" t="str">
        <f t="shared" si="185"/>
        <v/>
      </c>
      <c r="AF680" s="18"/>
      <c r="AG680" s="18"/>
      <c r="AH680" s="18"/>
      <c r="AI680" s="156" t="str">
        <f t="shared" si="181"/>
        <v/>
      </c>
      <c r="AJ680" s="127"/>
      <c r="AK680" s="128" t="str">
        <f t="shared" si="182"/>
        <v/>
      </c>
      <c r="AL680" s="128"/>
    </row>
    <row r="681" spans="3:38" x14ac:dyDescent="0.2">
      <c r="C681" s="150">
        <v>673</v>
      </c>
      <c r="D681" s="151"/>
      <c r="E681" s="21"/>
      <c r="F681" s="24"/>
      <c r="G681" s="3"/>
      <c r="H681" s="3"/>
      <c r="I681" s="26"/>
      <c r="J681" s="26"/>
      <c r="K681" s="33"/>
      <c r="L681" s="34"/>
      <c r="M681" s="34" t="str">
        <f t="shared" si="173"/>
        <v/>
      </c>
      <c r="N681" s="34" t="str">
        <f t="shared" si="171"/>
        <v/>
      </c>
      <c r="O681" s="34"/>
      <c r="P681" s="34" t="str">
        <f t="shared" si="172"/>
        <v/>
      </c>
      <c r="Q681" s="34" t="str">
        <f t="shared" si="174"/>
        <v/>
      </c>
      <c r="R681" s="34" t="str">
        <f t="shared" si="175"/>
        <v/>
      </c>
      <c r="S681" s="19" t="str">
        <f t="shared" si="176"/>
        <v/>
      </c>
      <c r="T681" s="19"/>
      <c r="U681" s="19" t="str">
        <f t="shared" si="183"/>
        <v/>
      </c>
      <c r="V681" s="19" t="str">
        <f t="shared" si="177"/>
        <v/>
      </c>
      <c r="W681" s="19" t="str">
        <f t="shared" si="178"/>
        <v/>
      </c>
      <c r="X681" s="19" t="str">
        <f t="shared" si="179"/>
        <v/>
      </c>
      <c r="Y681" s="19" t="str">
        <f t="shared" si="184"/>
        <v/>
      </c>
      <c r="Z681" s="27" t="str">
        <f t="shared" si="180"/>
        <v/>
      </c>
      <c r="AA681" s="32"/>
      <c r="AB681" s="36"/>
      <c r="AC681" s="35" t="str">
        <f t="shared" si="170"/>
        <v/>
      </c>
      <c r="AD681" s="35" t="str">
        <f>IF(AA681="","",SUMIFS(商品管理表!$N$8:$N$10000,商品管理表!$C$8:$C$10000,仕入れ管理表!$D681,商品管理表!$Y$8:$Y$10000,"済"))</f>
        <v/>
      </c>
      <c r="AE681" s="35" t="str">
        <f t="shared" si="185"/>
        <v/>
      </c>
      <c r="AF681" s="18"/>
      <c r="AG681" s="18"/>
      <c r="AH681" s="18"/>
      <c r="AI681" s="156" t="str">
        <f t="shared" si="181"/>
        <v/>
      </c>
      <c r="AJ681" s="127"/>
      <c r="AK681" s="128" t="str">
        <f t="shared" si="182"/>
        <v/>
      </c>
      <c r="AL681" s="128"/>
    </row>
    <row r="682" spans="3:38" x14ac:dyDescent="0.2">
      <c r="C682" s="150">
        <v>674</v>
      </c>
      <c r="D682" s="151"/>
      <c r="E682" s="21"/>
      <c r="F682" s="24"/>
      <c r="G682" s="3"/>
      <c r="H682" s="3"/>
      <c r="I682" s="26"/>
      <c r="J682" s="26"/>
      <c r="K682" s="33"/>
      <c r="L682" s="34"/>
      <c r="M682" s="34" t="str">
        <f t="shared" si="173"/>
        <v/>
      </c>
      <c r="N682" s="34" t="str">
        <f t="shared" si="171"/>
        <v/>
      </c>
      <c r="O682" s="34"/>
      <c r="P682" s="34" t="str">
        <f t="shared" si="172"/>
        <v/>
      </c>
      <c r="Q682" s="34" t="str">
        <f t="shared" si="174"/>
        <v/>
      </c>
      <c r="R682" s="34" t="str">
        <f t="shared" si="175"/>
        <v/>
      </c>
      <c r="S682" s="19" t="str">
        <f t="shared" si="176"/>
        <v/>
      </c>
      <c r="T682" s="19"/>
      <c r="U682" s="19" t="str">
        <f t="shared" si="183"/>
        <v/>
      </c>
      <c r="V682" s="19" t="str">
        <f t="shared" si="177"/>
        <v/>
      </c>
      <c r="W682" s="19" t="str">
        <f t="shared" si="178"/>
        <v/>
      </c>
      <c r="X682" s="19" t="str">
        <f t="shared" si="179"/>
        <v/>
      </c>
      <c r="Y682" s="19" t="str">
        <f t="shared" si="184"/>
        <v/>
      </c>
      <c r="Z682" s="27" t="str">
        <f t="shared" si="180"/>
        <v/>
      </c>
      <c r="AA682" s="32"/>
      <c r="AB682" s="36"/>
      <c r="AC682" s="35" t="str">
        <f t="shared" si="170"/>
        <v/>
      </c>
      <c r="AD682" s="35" t="str">
        <f>IF(AA682="","",SUMIFS(商品管理表!$N$8:$N$10000,商品管理表!$C$8:$C$10000,仕入れ管理表!$D682,商品管理表!$Y$8:$Y$10000,"済"))</f>
        <v/>
      </c>
      <c r="AE682" s="35" t="str">
        <f t="shared" si="185"/>
        <v/>
      </c>
      <c r="AF682" s="18"/>
      <c r="AG682" s="18"/>
      <c r="AH682" s="18"/>
      <c r="AI682" s="156" t="str">
        <f t="shared" si="181"/>
        <v/>
      </c>
      <c r="AJ682" s="127"/>
      <c r="AK682" s="128" t="str">
        <f t="shared" si="182"/>
        <v/>
      </c>
      <c r="AL682" s="128"/>
    </row>
    <row r="683" spans="3:38" x14ac:dyDescent="0.2">
      <c r="C683" s="150">
        <v>675</v>
      </c>
      <c r="D683" s="151"/>
      <c r="E683" s="21"/>
      <c r="F683" s="24"/>
      <c r="G683" s="3"/>
      <c r="H683" s="3"/>
      <c r="I683" s="26"/>
      <c r="J683" s="26"/>
      <c r="K683" s="33"/>
      <c r="L683" s="34"/>
      <c r="M683" s="34" t="str">
        <f t="shared" si="173"/>
        <v/>
      </c>
      <c r="N683" s="34" t="str">
        <f t="shared" si="171"/>
        <v/>
      </c>
      <c r="O683" s="34"/>
      <c r="P683" s="34" t="str">
        <f t="shared" si="172"/>
        <v/>
      </c>
      <c r="Q683" s="34" t="str">
        <f t="shared" si="174"/>
        <v/>
      </c>
      <c r="R683" s="34" t="str">
        <f t="shared" si="175"/>
        <v/>
      </c>
      <c r="S683" s="19" t="str">
        <f t="shared" si="176"/>
        <v/>
      </c>
      <c r="T683" s="19"/>
      <c r="U683" s="19" t="str">
        <f t="shared" si="183"/>
        <v/>
      </c>
      <c r="V683" s="19" t="str">
        <f t="shared" si="177"/>
        <v/>
      </c>
      <c r="W683" s="19" t="str">
        <f t="shared" si="178"/>
        <v/>
      </c>
      <c r="X683" s="19" t="str">
        <f t="shared" si="179"/>
        <v/>
      </c>
      <c r="Y683" s="19" t="str">
        <f t="shared" si="184"/>
        <v/>
      </c>
      <c r="Z683" s="27" t="str">
        <f t="shared" si="180"/>
        <v/>
      </c>
      <c r="AA683" s="32"/>
      <c r="AB683" s="36"/>
      <c r="AC683" s="35" t="str">
        <f t="shared" si="170"/>
        <v/>
      </c>
      <c r="AD683" s="35" t="str">
        <f>IF(AA683="","",SUMIFS(商品管理表!$N$8:$N$10000,商品管理表!$C$8:$C$10000,仕入れ管理表!$D683,商品管理表!$Y$8:$Y$10000,"済"))</f>
        <v/>
      </c>
      <c r="AE683" s="35" t="str">
        <f t="shared" si="185"/>
        <v/>
      </c>
      <c r="AF683" s="18"/>
      <c r="AG683" s="18"/>
      <c r="AH683" s="18"/>
      <c r="AI683" s="156" t="str">
        <f t="shared" si="181"/>
        <v/>
      </c>
      <c r="AJ683" s="127"/>
      <c r="AK683" s="128" t="str">
        <f t="shared" si="182"/>
        <v/>
      </c>
      <c r="AL683" s="128"/>
    </row>
    <row r="684" spans="3:38" x14ac:dyDescent="0.2">
      <c r="C684" s="150">
        <v>676</v>
      </c>
      <c r="D684" s="151"/>
      <c r="E684" s="21"/>
      <c r="F684" s="24"/>
      <c r="G684" s="3"/>
      <c r="H684" s="3"/>
      <c r="I684" s="26"/>
      <c r="J684" s="26"/>
      <c r="K684" s="33"/>
      <c r="L684" s="34"/>
      <c r="M684" s="34" t="str">
        <f t="shared" si="173"/>
        <v/>
      </c>
      <c r="N684" s="34" t="str">
        <f t="shared" si="171"/>
        <v/>
      </c>
      <c r="O684" s="34"/>
      <c r="P684" s="34" t="str">
        <f t="shared" si="172"/>
        <v/>
      </c>
      <c r="Q684" s="34" t="str">
        <f t="shared" si="174"/>
        <v/>
      </c>
      <c r="R684" s="34" t="str">
        <f t="shared" si="175"/>
        <v/>
      </c>
      <c r="S684" s="19" t="str">
        <f t="shared" si="176"/>
        <v/>
      </c>
      <c r="T684" s="19"/>
      <c r="U684" s="19" t="str">
        <f t="shared" si="183"/>
        <v/>
      </c>
      <c r="V684" s="19" t="str">
        <f t="shared" si="177"/>
        <v/>
      </c>
      <c r="W684" s="19" t="str">
        <f t="shared" si="178"/>
        <v/>
      </c>
      <c r="X684" s="19" t="str">
        <f t="shared" si="179"/>
        <v/>
      </c>
      <c r="Y684" s="19" t="str">
        <f t="shared" si="184"/>
        <v/>
      </c>
      <c r="Z684" s="27" t="str">
        <f t="shared" si="180"/>
        <v/>
      </c>
      <c r="AA684" s="32"/>
      <c r="AB684" s="36"/>
      <c r="AC684" s="35" t="str">
        <f t="shared" si="170"/>
        <v/>
      </c>
      <c r="AD684" s="35" t="str">
        <f>IF(AA684="","",SUMIFS(商品管理表!$N$8:$N$10000,商品管理表!$C$8:$C$10000,仕入れ管理表!$D684,商品管理表!$Y$8:$Y$10000,"済"))</f>
        <v/>
      </c>
      <c r="AE684" s="35" t="str">
        <f t="shared" si="185"/>
        <v/>
      </c>
      <c r="AF684" s="18"/>
      <c r="AG684" s="18"/>
      <c r="AH684" s="18"/>
      <c r="AI684" s="156" t="str">
        <f t="shared" si="181"/>
        <v/>
      </c>
      <c r="AJ684" s="127"/>
      <c r="AK684" s="128" t="str">
        <f t="shared" si="182"/>
        <v/>
      </c>
      <c r="AL684" s="128"/>
    </row>
    <row r="685" spans="3:38" x14ac:dyDescent="0.2">
      <c r="C685" s="150">
        <v>677</v>
      </c>
      <c r="D685" s="151"/>
      <c r="E685" s="21"/>
      <c r="F685" s="24"/>
      <c r="G685" s="3"/>
      <c r="H685" s="3"/>
      <c r="I685" s="26"/>
      <c r="J685" s="26"/>
      <c r="K685" s="33"/>
      <c r="L685" s="34"/>
      <c r="M685" s="34" t="str">
        <f t="shared" si="173"/>
        <v/>
      </c>
      <c r="N685" s="34" t="str">
        <f t="shared" si="171"/>
        <v/>
      </c>
      <c r="O685" s="34"/>
      <c r="P685" s="34" t="str">
        <f t="shared" si="172"/>
        <v/>
      </c>
      <c r="Q685" s="34" t="str">
        <f t="shared" si="174"/>
        <v/>
      </c>
      <c r="R685" s="34" t="str">
        <f t="shared" si="175"/>
        <v/>
      </c>
      <c r="S685" s="19" t="str">
        <f t="shared" si="176"/>
        <v/>
      </c>
      <c r="T685" s="19"/>
      <c r="U685" s="19" t="str">
        <f t="shared" si="183"/>
        <v/>
      </c>
      <c r="V685" s="19" t="str">
        <f t="shared" si="177"/>
        <v/>
      </c>
      <c r="W685" s="19" t="str">
        <f t="shared" si="178"/>
        <v/>
      </c>
      <c r="X685" s="19" t="str">
        <f t="shared" si="179"/>
        <v/>
      </c>
      <c r="Y685" s="19" t="str">
        <f t="shared" si="184"/>
        <v/>
      </c>
      <c r="Z685" s="27" t="str">
        <f t="shared" si="180"/>
        <v/>
      </c>
      <c r="AA685" s="32"/>
      <c r="AB685" s="36"/>
      <c r="AC685" s="35" t="str">
        <f t="shared" si="170"/>
        <v/>
      </c>
      <c r="AD685" s="35" t="str">
        <f>IF(AA685="","",SUMIFS(商品管理表!$N$8:$N$10000,商品管理表!$C$8:$C$10000,仕入れ管理表!$D685,商品管理表!$Y$8:$Y$10000,"済"))</f>
        <v/>
      </c>
      <c r="AE685" s="35" t="str">
        <f t="shared" si="185"/>
        <v/>
      </c>
      <c r="AF685" s="18"/>
      <c r="AG685" s="18"/>
      <c r="AH685" s="18"/>
      <c r="AI685" s="156" t="str">
        <f t="shared" si="181"/>
        <v/>
      </c>
      <c r="AJ685" s="127"/>
      <c r="AK685" s="128" t="str">
        <f t="shared" si="182"/>
        <v/>
      </c>
      <c r="AL685" s="128"/>
    </row>
    <row r="686" spans="3:38" x14ac:dyDescent="0.2">
      <c r="C686" s="150">
        <v>678</v>
      </c>
      <c r="D686" s="151"/>
      <c r="E686" s="21"/>
      <c r="F686" s="24"/>
      <c r="G686" s="3"/>
      <c r="H686" s="3"/>
      <c r="I686" s="26"/>
      <c r="J686" s="26"/>
      <c r="K686" s="33"/>
      <c r="L686" s="34"/>
      <c r="M686" s="34" t="str">
        <f t="shared" si="173"/>
        <v/>
      </c>
      <c r="N686" s="34" t="str">
        <f t="shared" si="171"/>
        <v/>
      </c>
      <c r="O686" s="34"/>
      <c r="P686" s="34" t="str">
        <f t="shared" si="172"/>
        <v/>
      </c>
      <c r="Q686" s="34" t="str">
        <f t="shared" si="174"/>
        <v/>
      </c>
      <c r="R686" s="34" t="str">
        <f t="shared" si="175"/>
        <v/>
      </c>
      <c r="S686" s="19" t="str">
        <f t="shared" si="176"/>
        <v/>
      </c>
      <c r="T686" s="19"/>
      <c r="U686" s="19" t="str">
        <f t="shared" si="183"/>
        <v/>
      </c>
      <c r="V686" s="19" t="str">
        <f t="shared" si="177"/>
        <v/>
      </c>
      <c r="W686" s="19" t="str">
        <f t="shared" si="178"/>
        <v/>
      </c>
      <c r="X686" s="19" t="str">
        <f t="shared" si="179"/>
        <v/>
      </c>
      <c r="Y686" s="19" t="str">
        <f t="shared" si="184"/>
        <v/>
      </c>
      <c r="Z686" s="27" t="str">
        <f t="shared" si="180"/>
        <v/>
      </c>
      <c r="AA686" s="32"/>
      <c r="AB686" s="36"/>
      <c r="AC686" s="35" t="str">
        <f t="shared" si="170"/>
        <v/>
      </c>
      <c r="AD686" s="35" t="str">
        <f>IF(AA686="","",SUMIFS(商品管理表!$N$8:$N$10000,商品管理表!$C$8:$C$10000,仕入れ管理表!$D686,商品管理表!$Y$8:$Y$10000,"済"))</f>
        <v/>
      </c>
      <c r="AE686" s="35" t="str">
        <f t="shared" si="185"/>
        <v/>
      </c>
      <c r="AF686" s="18"/>
      <c r="AG686" s="18"/>
      <c r="AH686" s="18"/>
      <c r="AI686" s="156" t="str">
        <f t="shared" si="181"/>
        <v/>
      </c>
      <c r="AJ686" s="127"/>
      <c r="AK686" s="128" t="str">
        <f t="shared" si="182"/>
        <v/>
      </c>
      <c r="AL686" s="128"/>
    </row>
    <row r="687" spans="3:38" x14ac:dyDescent="0.2">
      <c r="C687" s="150">
        <v>679</v>
      </c>
      <c r="D687" s="151"/>
      <c r="E687" s="21"/>
      <c r="F687" s="24"/>
      <c r="G687" s="3"/>
      <c r="H687" s="3"/>
      <c r="I687" s="26"/>
      <c r="J687" s="26"/>
      <c r="K687" s="33"/>
      <c r="L687" s="34"/>
      <c r="M687" s="34" t="str">
        <f t="shared" si="173"/>
        <v/>
      </c>
      <c r="N687" s="34" t="str">
        <f t="shared" si="171"/>
        <v/>
      </c>
      <c r="O687" s="34"/>
      <c r="P687" s="34" t="str">
        <f t="shared" si="172"/>
        <v/>
      </c>
      <c r="Q687" s="34" t="str">
        <f t="shared" si="174"/>
        <v/>
      </c>
      <c r="R687" s="34" t="str">
        <f t="shared" si="175"/>
        <v/>
      </c>
      <c r="S687" s="19" t="str">
        <f t="shared" si="176"/>
        <v/>
      </c>
      <c r="T687" s="19"/>
      <c r="U687" s="19" t="str">
        <f t="shared" si="183"/>
        <v/>
      </c>
      <c r="V687" s="19" t="str">
        <f t="shared" si="177"/>
        <v/>
      </c>
      <c r="W687" s="19" t="str">
        <f t="shared" si="178"/>
        <v/>
      </c>
      <c r="X687" s="19" t="str">
        <f t="shared" si="179"/>
        <v/>
      </c>
      <c r="Y687" s="19" t="str">
        <f t="shared" si="184"/>
        <v/>
      </c>
      <c r="Z687" s="27" t="str">
        <f t="shared" si="180"/>
        <v/>
      </c>
      <c r="AA687" s="32"/>
      <c r="AB687" s="36"/>
      <c r="AC687" s="35" t="str">
        <f t="shared" si="170"/>
        <v/>
      </c>
      <c r="AD687" s="35" t="str">
        <f>IF(AA687="","",SUMIFS(商品管理表!$N$8:$N$10000,商品管理表!$C$8:$C$10000,仕入れ管理表!$D687,商品管理表!$Y$8:$Y$10000,"済"))</f>
        <v/>
      </c>
      <c r="AE687" s="35" t="str">
        <f t="shared" si="185"/>
        <v/>
      </c>
      <c r="AF687" s="18"/>
      <c r="AG687" s="18"/>
      <c r="AH687" s="18"/>
      <c r="AI687" s="156" t="str">
        <f t="shared" si="181"/>
        <v/>
      </c>
      <c r="AJ687" s="127"/>
      <c r="AK687" s="128" t="str">
        <f t="shared" si="182"/>
        <v/>
      </c>
      <c r="AL687" s="128"/>
    </row>
    <row r="688" spans="3:38" x14ac:dyDescent="0.2">
      <c r="C688" s="150">
        <v>680</v>
      </c>
      <c r="D688" s="151"/>
      <c r="E688" s="21"/>
      <c r="F688" s="24"/>
      <c r="G688" s="3"/>
      <c r="H688" s="3"/>
      <c r="I688" s="26"/>
      <c r="J688" s="26"/>
      <c r="K688" s="33"/>
      <c r="L688" s="34"/>
      <c r="M688" s="34" t="str">
        <f t="shared" si="173"/>
        <v/>
      </c>
      <c r="N688" s="34" t="str">
        <f t="shared" si="171"/>
        <v/>
      </c>
      <c r="O688" s="34"/>
      <c r="P688" s="34" t="str">
        <f t="shared" si="172"/>
        <v/>
      </c>
      <c r="Q688" s="34" t="str">
        <f t="shared" si="174"/>
        <v/>
      </c>
      <c r="R688" s="34" t="str">
        <f t="shared" si="175"/>
        <v/>
      </c>
      <c r="S688" s="19" t="str">
        <f t="shared" si="176"/>
        <v/>
      </c>
      <c r="T688" s="19"/>
      <c r="U688" s="19" t="str">
        <f t="shared" si="183"/>
        <v/>
      </c>
      <c r="V688" s="19" t="str">
        <f t="shared" si="177"/>
        <v/>
      </c>
      <c r="W688" s="19" t="str">
        <f t="shared" si="178"/>
        <v/>
      </c>
      <c r="X688" s="19" t="str">
        <f t="shared" si="179"/>
        <v/>
      </c>
      <c r="Y688" s="19" t="str">
        <f t="shared" si="184"/>
        <v/>
      </c>
      <c r="Z688" s="27" t="str">
        <f t="shared" si="180"/>
        <v/>
      </c>
      <c r="AA688" s="32"/>
      <c r="AB688" s="36"/>
      <c r="AC688" s="35" t="str">
        <f t="shared" si="170"/>
        <v/>
      </c>
      <c r="AD688" s="35" t="str">
        <f>IF(AA688="","",SUMIFS(商品管理表!$N$8:$N$10000,商品管理表!$C$8:$C$10000,仕入れ管理表!$D688,商品管理表!$Y$8:$Y$10000,"済"))</f>
        <v/>
      </c>
      <c r="AE688" s="35" t="str">
        <f t="shared" si="185"/>
        <v/>
      </c>
      <c r="AF688" s="18"/>
      <c r="AG688" s="18"/>
      <c r="AH688" s="18"/>
      <c r="AI688" s="156" t="str">
        <f t="shared" si="181"/>
        <v/>
      </c>
      <c r="AJ688" s="127"/>
      <c r="AK688" s="128" t="str">
        <f t="shared" si="182"/>
        <v/>
      </c>
      <c r="AL688" s="128"/>
    </row>
    <row r="689" spans="3:38" x14ac:dyDescent="0.2">
      <c r="C689" s="150">
        <v>681</v>
      </c>
      <c r="D689" s="151"/>
      <c r="E689" s="21"/>
      <c r="F689" s="24"/>
      <c r="G689" s="3"/>
      <c r="H689" s="3"/>
      <c r="I689" s="26"/>
      <c r="J689" s="26"/>
      <c r="K689" s="33"/>
      <c r="L689" s="34"/>
      <c r="M689" s="34" t="str">
        <f t="shared" si="173"/>
        <v/>
      </c>
      <c r="N689" s="34" t="str">
        <f t="shared" si="171"/>
        <v/>
      </c>
      <c r="O689" s="34"/>
      <c r="P689" s="34" t="str">
        <f t="shared" si="172"/>
        <v/>
      </c>
      <c r="Q689" s="34" t="str">
        <f t="shared" si="174"/>
        <v/>
      </c>
      <c r="R689" s="34" t="str">
        <f t="shared" si="175"/>
        <v/>
      </c>
      <c r="S689" s="19" t="str">
        <f t="shared" si="176"/>
        <v/>
      </c>
      <c r="T689" s="19"/>
      <c r="U689" s="19" t="str">
        <f t="shared" si="183"/>
        <v/>
      </c>
      <c r="V689" s="19" t="str">
        <f t="shared" si="177"/>
        <v/>
      </c>
      <c r="W689" s="19" t="str">
        <f t="shared" si="178"/>
        <v/>
      </c>
      <c r="X689" s="19" t="str">
        <f t="shared" si="179"/>
        <v/>
      </c>
      <c r="Y689" s="19" t="str">
        <f t="shared" si="184"/>
        <v/>
      </c>
      <c r="Z689" s="27" t="str">
        <f t="shared" si="180"/>
        <v/>
      </c>
      <c r="AA689" s="32"/>
      <c r="AB689" s="36"/>
      <c r="AC689" s="35" t="str">
        <f t="shared" si="170"/>
        <v/>
      </c>
      <c r="AD689" s="35" t="str">
        <f>IF(AA689="","",SUMIFS(商品管理表!$N$8:$N$10000,商品管理表!$C$8:$C$10000,仕入れ管理表!$D689,商品管理表!$Y$8:$Y$10000,"済"))</f>
        <v/>
      </c>
      <c r="AE689" s="35" t="str">
        <f t="shared" si="185"/>
        <v/>
      </c>
      <c r="AF689" s="18"/>
      <c r="AG689" s="18"/>
      <c r="AH689" s="18"/>
      <c r="AI689" s="156" t="str">
        <f t="shared" si="181"/>
        <v/>
      </c>
      <c r="AJ689" s="127"/>
      <c r="AK689" s="128" t="str">
        <f t="shared" si="182"/>
        <v/>
      </c>
      <c r="AL689" s="128"/>
    </row>
    <row r="690" spans="3:38" x14ac:dyDescent="0.2">
      <c r="C690" s="150">
        <v>682</v>
      </c>
      <c r="D690" s="151"/>
      <c r="E690" s="21"/>
      <c r="F690" s="24"/>
      <c r="G690" s="3"/>
      <c r="H690" s="3"/>
      <c r="I690" s="26"/>
      <c r="J690" s="26"/>
      <c r="K690" s="33"/>
      <c r="L690" s="34"/>
      <c r="M690" s="34" t="str">
        <f t="shared" si="173"/>
        <v/>
      </c>
      <c r="N690" s="34" t="str">
        <f t="shared" si="171"/>
        <v/>
      </c>
      <c r="O690" s="34"/>
      <c r="P690" s="34" t="str">
        <f t="shared" si="172"/>
        <v/>
      </c>
      <c r="Q690" s="34" t="str">
        <f t="shared" si="174"/>
        <v/>
      </c>
      <c r="R690" s="34" t="str">
        <f t="shared" si="175"/>
        <v/>
      </c>
      <c r="S690" s="19" t="str">
        <f t="shared" si="176"/>
        <v/>
      </c>
      <c r="T690" s="19"/>
      <c r="U690" s="19" t="str">
        <f t="shared" si="183"/>
        <v/>
      </c>
      <c r="V690" s="19" t="str">
        <f t="shared" si="177"/>
        <v/>
      </c>
      <c r="W690" s="19" t="str">
        <f t="shared" si="178"/>
        <v/>
      </c>
      <c r="X690" s="19" t="str">
        <f t="shared" si="179"/>
        <v/>
      </c>
      <c r="Y690" s="19" t="str">
        <f t="shared" si="184"/>
        <v/>
      </c>
      <c r="Z690" s="27" t="str">
        <f t="shared" si="180"/>
        <v/>
      </c>
      <c r="AA690" s="32"/>
      <c r="AB690" s="36"/>
      <c r="AC690" s="35" t="str">
        <f t="shared" si="170"/>
        <v/>
      </c>
      <c r="AD690" s="35" t="str">
        <f>IF(AA690="","",SUMIFS(商品管理表!$N$8:$N$10000,商品管理表!$C$8:$C$10000,仕入れ管理表!$D690,商品管理表!$Y$8:$Y$10000,"済"))</f>
        <v/>
      </c>
      <c r="AE690" s="35" t="str">
        <f t="shared" si="185"/>
        <v/>
      </c>
      <c r="AF690" s="18"/>
      <c r="AG690" s="18"/>
      <c r="AH690" s="18"/>
      <c r="AI690" s="156" t="str">
        <f t="shared" si="181"/>
        <v/>
      </c>
      <c r="AJ690" s="127"/>
      <c r="AK690" s="128" t="str">
        <f t="shared" si="182"/>
        <v/>
      </c>
      <c r="AL690" s="128"/>
    </row>
    <row r="691" spans="3:38" x14ac:dyDescent="0.2">
      <c r="C691" s="150">
        <v>683</v>
      </c>
      <c r="D691" s="151"/>
      <c r="E691" s="21"/>
      <c r="F691" s="24"/>
      <c r="G691" s="3"/>
      <c r="H691" s="3"/>
      <c r="I691" s="26"/>
      <c r="J691" s="26"/>
      <c r="K691" s="33"/>
      <c r="L691" s="34"/>
      <c r="M691" s="34" t="str">
        <f t="shared" si="173"/>
        <v/>
      </c>
      <c r="N691" s="34" t="str">
        <f t="shared" si="171"/>
        <v/>
      </c>
      <c r="O691" s="34"/>
      <c r="P691" s="34" t="str">
        <f t="shared" si="172"/>
        <v/>
      </c>
      <c r="Q691" s="34" t="str">
        <f t="shared" si="174"/>
        <v/>
      </c>
      <c r="R691" s="34" t="str">
        <f t="shared" si="175"/>
        <v/>
      </c>
      <c r="S691" s="19" t="str">
        <f t="shared" si="176"/>
        <v/>
      </c>
      <c r="T691" s="19"/>
      <c r="U691" s="19" t="str">
        <f t="shared" si="183"/>
        <v/>
      </c>
      <c r="V691" s="19" t="str">
        <f t="shared" si="177"/>
        <v/>
      </c>
      <c r="W691" s="19" t="str">
        <f t="shared" si="178"/>
        <v/>
      </c>
      <c r="X691" s="19" t="str">
        <f t="shared" si="179"/>
        <v/>
      </c>
      <c r="Y691" s="19" t="str">
        <f t="shared" si="184"/>
        <v/>
      </c>
      <c r="Z691" s="27" t="str">
        <f t="shared" si="180"/>
        <v/>
      </c>
      <c r="AA691" s="32"/>
      <c r="AB691" s="36"/>
      <c r="AC691" s="35" t="str">
        <f t="shared" si="170"/>
        <v/>
      </c>
      <c r="AD691" s="35" t="str">
        <f>IF(AA691="","",SUMIFS(商品管理表!$N$8:$N$10000,商品管理表!$C$8:$C$10000,仕入れ管理表!$D691,商品管理表!$Y$8:$Y$10000,"済"))</f>
        <v/>
      </c>
      <c r="AE691" s="35" t="str">
        <f t="shared" si="185"/>
        <v/>
      </c>
      <c r="AF691" s="18"/>
      <c r="AG691" s="18"/>
      <c r="AH691" s="18"/>
      <c r="AI691" s="156" t="str">
        <f t="shared" si="181"/>
        <v/>
      </c>
      <c r="AJ691" s="127"/>
      <c r="AK691" s="128" t="str">
        <f t="shared" si="182"/>
        <v/>
      </c>
      <c r="AL691" s="128"/>
    </row>
    <row r="692" spans="3:38" x14ac:dyDescent="0.2">
      <c r="C692" s="150">
        <v>684</v>
      </c>
      <c r="D692" s="151"/>
      <c r="E692" s="21"/>
      <c r="F692" s="24"/>
      <c r="G692" s="3"/>
      <c r="H692" s="3"/>
      <c r="I692" s="26"/>
      <c r="J692" s="26"/>
      <c r="K692" s="33"/>
      <c r="L692" s="34"/>
      <c r="M692" s="34" t="str">
        <f t="shared" si="173"/>
        <v/>
      </c>
      <c r="N692" s="34" t="str">
        <f t="shared" si="171"/>
        <v/>
      </c>
      <c r="O692" s="34"/>
      <c r="P692" s="34" t="str">
        <f t="shared" si="172"/>
        <v/>
      </c>
      <c r="Q692" s="34" t="str">
        <f t="shared" si="174"/>
        <v/>
      </c>
      <c r="R692" s="34" t="str">
        <f t="shared" si="175"/>
        <v/>
      </c>
      <c r="S692" s="19" t="str">
        <f t="shared" si="176"/>
        <v/>
      </c>
      <c r="T692" s="19"/>
      <c r="U692" s="19" t="str">
        <f t="shared" si="183"/>
        <v/>
      </c>
      <c r="V692" s="19" t="str">
        <f t="shared" si="177"/>
        <v/>
      </c>
      <c r="W692" s="19" t="str">
        <f t="shared" si="178"/>
        <v/>
      </c>
      <c r="X692" s="19" t="str">
        <f t="shared" si="179"/>
        <v/>
      </c>
      <c r="Y692" s="19" t="str">
        <f t="shared" si="184"/>
        <v/>
      </c>
      <c r="Z692" s="27" t="str">
        <f t="shared" si="180"/>
        <v/>
      </c>
      <c r="AA692" s="32"/>
      <c r="AB692" s="36"/>
      <c r="AC692" s="35" t="str">
        <f t="shared" si="170"/>
        <v/>
      </c>
      <c r="AD692" s="35" t="str">
        <f>IF(AA692="","",SUMIFS(商品管理表!$N$8:$N$10000,商品管理表!$C$8:$C$10000,仕入れ管理表!$D692,商品管理表!$Y$8:$Y$10000,"済"))</f>
        <v/>
      </c>
      <c r="AE692" s="35" t="str">
        <f t="shared" si="185"/>
        <v/>
      </c>
      <c r="AF692" s="18"/>
      <c r="AG692" s="18"/>
      <c r="AH692" s="18"/>
      <c r="AI692" s="156" t="str">
        <f t="shared" si="181"/>
        <v/>
      </c>
      <c r="AJ692" s="127"/>
      <c r="AK692" s="128" t="str">
        <f t="shared" si="182"/>
        <v/>
      </c>
      <c r="AL692" s="128"/>
    </row>
    <row r="693" spans="3:38" x14ac:dyDescent="0.2">
      <c r="C693" s="150">
        <v>685</v>
      </c>
      <c r="D693" s="151"/>
      <c r="E693" s="21"/>
      <c r="F693" s="24"/>
      <c r="G693" s="3"/>
      <c r="H693" s="3"/>
      <c r="I693" s="26"/>
      <c r="J693" s="26"/>
      <c r="K693" s="33"/>
      <c r="L693" s="34"/>
      <c r="M693" s="34" t="str">
        <f t="shared" si="173"/>
        <v/>
      </c>
      <c r="N693" s="34" t="str">
        <f t="shared" si="171"/>
        <v/>
      </c>
      <c r="O693" s="34"/>
      <c r="P693" s="34" t="str">
        <f t="shared" si="172"/>
        <v/>
      </c>
      <c r="Q693" s="34" t="str">
        <f t="shared" si="174"/>
        <v/>
      </c>
      <c r="R693" s="34" t="str">
        <f t="shared" si="175"/>
        <v/>
      </c>
      <c r="S693" s="19" t="str">
        <f t="shared" si="176"/>
        <v/>
      </c>
      <c r="T693" s="19"/>
      <c r="U693" s="19" t="str">
        <f t="shared" si="183"/>
        <v/>
      </c>
      <c r="V693" s="19" t="str">
        <f t="shared" si="177"/>
        <v/>
      </c>
      <c r="W693" s="19" t="str">
        <f t="shared" si="178"/>
        <v/>
      </c>
      <c r="X693" s="19" t="str">
        <f t="shared" si="179"/>
        <v/>
      </c>
      <c r="Y693" s="19" t="str">
        <f t="shared" si="184"/>
        <v/>
      </c>
      <c r="Z693" s="27" t="str">
        <f t="shared" si="180"/>
        <v/>
      </c>
      <c r="AA693" s="32"/>
      <c r="AB693" s="36"/>
      <c r="AC693" s="35" t="str">
        <f t="shared" si="170"/>
        <v/>
      </c>
      <c r="AD693" s="35" t="str">
        <f>IF(AA693="","",SUMIFS(商品管理表!$N$8:$N$10000,商品管理表!$C$8:$C$10000,仕入れ管理表!$D693,商品管理表!$Y$8:$Y$10000,"済"))</f>
        <v/>
      </c>
      <c r="AE693" s="35" t="str">
        <f t="shared" si="185"/>
        <v/>
      </c>
      <c r="AF693" s="18"/>
      <c r="AG693" s="18"/>
      <c r="AH693" s="18"/>
      <c r="AI693" s="156" t="str">
        <f t="shared" si="181"/>
        <v/>
      </c>
      <c r="AJ693" s="127"/>
      <c r="AK693" s="128" t="str">
        <f t="shared" si="182"/>
        <v/>
      </c>
      <c r="AL693" s="128"/>
    </row>
    <row r="694" spans="3:38" x14ac:dyDescent="0.2">
      <c r="C694" s="150">
        <v>686</v>
      </c>
      <c r="D694" s="151"/>
      <c r="E694" s="21"/>
      <c r="F694" s="24"/>
      <c r="G694" s="3"/>
      <c r="H694" s="3"/>
      <c r="I694" s="26"/>
      <c r="J694" s="26"/>
      <c r="K694" s="33"/>
      <c r="L694" s="34"/>
      <c r="M694" s="34" t="str">
        <f t="shared" si="173"/>
        <v/>
      </c>
      <c r="N694" s="34" t="str">
        <f t="shared" si="171"/>
        <v/>
      </c>
      <c r="O694" s="34"/>
      <c r="P694" s="34" t="str">
        <f t="shared" si="172"/>
        <v/>
      </c>
      <c r="Q694" s="34" t="str">
        <f t="shared" si="174"/>
        <v/>
      </c>
      <c r="R694" s="34" t="str">
        <f t="shared" si="175"/>
        <v/>
      </c>
      <c r="S694" s="19" t="str">
        <f t="shared" si="176"/>
        <v/>
      </c>
      <c r="T694" s="19"/>
      <c r="U694" s="19" t="str">
        <f t="shared" si="183"/>
        <v/>
      </c>
      <c r="V694" s="19" t="str">
        <f t="shared" si="177"/>
        <v/>
      </c>
      <c r="W694" s="19" t="str">
        <f t="shared" si="178"/>
        <v/>
      </c>
      <c r="X694" s="19" t="str">
        <f t="shared" si="179"/>
        <v/>
      </c>
      <c r="Y694" s="19" t="str">
        <f t="shared" si="184"/>
        <v/>
      </c>
      <c r="Z694" s="27" t="str">
        <f t="shared" si="180"/>
        <v/>
      </c>
      <c r="AA694" s="32"/>
      <c r="AB694" s="36"/>
      <c r="AC694" s="35" t="str">
        <f t="shared" si="170"/>
        <v/>
      </c>
      <c r="AD694" s="35" t="str">
        <f>IF(AA694="","",SUMIFS(商品管理表!$N$8:$N$10000,商品管理表!$C$8:$C$10000,仕入れ管理表!$D694,商品管理表!$Y$8:$Y$10000,"済"))</f>
        <v/>
      </c>
      <c r="AE694" s="35" t="str">
        <f t="shared" si="185"/>
        <v/>
      </c>
      <c r="AF694" s="18"/>
      <c r="AG694" s="18"/>
      <c r="AH694" s="18"/>
      <c r="AI694" s="156" t="str">
        <f t="shared" si="181"/>
        <v/>
      </c>
      <c r="AJ694" s="127"/>
      <c r="AK694" s="128" t="str">
        <f t="shared" si="182"/>
        <v/>
      </c>
      <c r="AL694" s="128"/>
    </row>
    <row r="695" spans="3:38" x14ac:dyDescent="0.2">
      <c r="C695" s="150">
        <v>687</v>
      </c>
      <c r="D695" s="151"/>
      <c r="E695" s="21"/>
      <c r="F695" s="24"/>
      <c r="G695" s="3"/>
      <c r="H695" s="3"/>
      <c r="I695" s="26"/>
      <c r="J695" s="26"/>
      <c r="K695" s="33"/>
      <c r="L695" s="34"/>
      <c r="M695" s="34" t="str">
        <f t="shared" si="173"/>
        <v/>
      </c>
      <c r="N695" s="34" t="str">
        <f t="shared" si="171"/>
        <v/>
      </c>
      <c r="O695" s="34"/>
      <c r="P695" s="34" t="str">
        <f t="shared" si="172"/>
        <v/>
      </c>
      <c r="Q695" s="34" t="str">
        <f t="shared" si="174"/>
        <v/>
      </c>
      <c r="R695" s="34" t="str">
        <f t="shared" si="175"/>
        <v/>
      </c>
      <c r="S695" s="19" t="str">
        <f t="shared" si="176"/>
        <v/>
      </c>
      <c r="T695" s="19"/>
      <c r="U695" s="19" t="str">
        <f t="shared" si="183"/>
        <v/>
      </c>
      <c r="V695" s="19" t="str">
        <f t="shared" si="177"/>
        <v/>
      </c>
      <c r="W695" s="19" t="str">
        <f t="shared" si="178"/>
        <v/>
      </c>
      <c r="X695" s="19" t="str">
        <f t="shared" si="179"/>
        <v/>
      </c>
      <c r="Y695" s="19" t="str">
        <f t="shared" si="184"/>
        <v/>
      </c>
      <c r="Z695" s="27" t="str">
        <f t="shared" si="180"/>
        <v/>
      </c>
      <c r="AA695" s="32"/>
      <c r="AB695" s="36"/>
      <c r="AC695" s="35" t="str">
        <f t="shared" si="170"/>
        <v/>
      </c>
      <c r="AD695" s="35" t="str">
        <f>IF(AA695="","",SUMIFS(商品管理表!$N$8:$N$10000,商品管理表!$C$8:$C$10000,仕入れ管理表!$D695,商品管理表!$Y$8:$Y$10000,"済"))</f>
        <v/>
      </c>
      <c r="AE695" s="35" t="str">
        <f t="shared" si="185"/>
        <v/>
      </c>
      <c r="AF695" s="18"/>
      <c r="AG695" s="18"/>
      <c r="AH695" s="18"/>
      <c r="AI695" s="156" t="str">
        <f t="shared" si="181"/>
        <v/>
      </c>
      <c r="AJ695" s="127"/>
      <c r="AK695" s="128" t="str">
        <f t="shared" si="182"/>
        <v/>
      </c>
      <c r="AL695" s="128"/>
    </row>
    <row r="696" spans="3:38" x14ac:dyDescent="0.2">
      <c r="C696" s="150">
        <v>688</v>
      </c>
      <c r="D696" s="151"/>
      <c r="E696" s="21"/>
      <c r="F696" s="24"/>
      <c r="G696" s="3"/>
      <c r="H696" s="3"/>
      <c r="I696" s="26"/>
      <c r="J696" s="26"/>
      <c r="K696" s="33"/>
      <c r="L696" s="34"/>
      <c r="M696" s="34" t="str">
        <f t="shared" si="173"/>
        <v/>
      </c>
      <c r="N696" s="34" t="str">
        <f t="shared" si="171"/>
        <v/>
      </c>
      <c r="O696" s="34"/>
      <c r="P696" s="34" t="str">
        <f t="shared" si="172"/>
        <v/>
      </c>
      <c r="Q696" s="34" t="str">
        <f t="shared" si="174"/>
        <v/>
      </c>
      <c r="R696" s="34" t="str">
        <f t="shared" si="175"/>
        <v/>
      </c>
      <c r="S696" s="19" t="str">
        <f t="shared" si="176"/>
        <v/>
      </c>
      <c r="T696" s="19"/>
      <c r="U696" s="19" t="str">
        <f t="shared" si="183"/>
        <v/>
      </c>
      <c r="V696" s="19" t="str">
        <f t="shared" si="177"/>
        <v/>
      </c>
      <c r="W696" s="19" t="str">
        <f t="shared" si="178"/>
        <v/>
      </c>
      <c r="X696" s="19" t="str">
        <f t="shared" si="179"/>
        <v/>
      </c>
      <c r="Y696" s="19" t="str">
        <f t="shared" si="184"/>
        <v/>
      </c>
      <c r="Z696" s="27" t="str">
        <f t="shared" si="180"/>
        <v/>
      </c>
      <c r="AA696" s="32"/>
      <c r="AB696" s="36"/>
      <c r="AC696" s="35" t="str">
        <f t="shared" si="170"/>
        <v/>
      </c>
      <c r="AD696" s="35" t="str">
        <f>IF(AA696="","",SUMIFS(商品管理表!$N$8:$N$10000,商品管理表!$C$8:$C$10000,仕入れ管理表!$D696,商品管理表!$Y$8:$Y$10000,"済"))</f>
        <v/>
      </c>
      <c r="AE696" s="35" t="str">
        <f t="shared" si="185"/>
        <v/>
      </c>
      <c r="AF696" s="18"/>
      <c r="AG696" s="18"/>
      <c r="AH696" s="18"/>
      <c r="AI696" s="156" t="str">
        <f t="shared" si="181"/>
        <v/>
      </c>
      <c r="AJ696" s="127"/>
      <c r="AK696" s="128" t="str">
        <f t="shared" si="182"/>
        <v/>
      </c>
      <c r="AL696" s="128"/>
    </row>
    <row r="697" spans="3:38" x14ac:dyDescent="0.2">
      <c r="C697" s="150">
        <v>689</v>
      </c>
      <c r="D697" s="151"/>
      <c r="E697" s="21"/>
      <c r="F697" s="24"/>
      <c r="G697" s="3"/>
      <c r="H697" s="3"/>
      <c r="I697" s="26"/>
      <c r="J697" s="26"/>
      <c r="K697" s="33"/>
      <c r="L697" s="34"/>
      <c r="M697" s="34" t="str">
        <f t="shared" si="173"/>
        <v/>
      </c>
      <c r="N697" s="34" t="str">
        <f t="shared" si="171"/>
        <v/>
      </c>
      <c r="O697" s="34"/>
      <c r="P697" s="34" t="str">
        <f t="shared" si="172"/>
        <v/>
      </c>
      <c r="Q697" s="34" t="str">
        <f t="shared" si="174"/>
        <v/>
      </c>
      <c r="R697" s="34" t="str">
        <f t="shared" si="175"/>
        <v/>
      </c>
      <c r="S697" s="19" t="str">
        <f t="shared" si="176"/>
        <v/>
      </c>
      <c r="T697" s="19"/>
      <c r="U697" s="19" t="str">
        <f t="shared" si="183"/>
        <v/>
      </c>
      <c r="V697" s="19" t="str">
        <f t="shared" si="177"/>
        <v/>
      </c>
      <c r="W697" s="19" t="str">
        <f t="shared" si="178"/>
        <v/>
      </c>
      <c r="X697" s="19" t="str">
        <f t="shared" si="179"/>
        <v/>
      </c>
      <c r="Y697" s="19" t="str">
        <f t="shared" si="184"/>
        <v/>
      </c>
      <c r="Z697" s="27" t="str">
        <f t="shared" si="180"/>
        <v/>
      </c>
      <c r="AA697" s="32"/>
      <c r="AB697" s="36"/>
      <c r="AC697" s="35" t="str">
        <f t="shared" si="170"/>
        <v/>
      </c>
      <c r="AD697" s="35" t="str">
        <f>IF(AA697="","",SUMIFS(商品管理表!$N$8:$N$10000,商品管理表!$C$8:$C$10000,仕入れ管理表!$D697,商品管理表!$Y$8:$Y$10000,"済"))</f>
        <v/>
      </c>
      <c r="AE697" s="35" t="str">
        <f t="shared" si="185"/>
        <v/>
      </c>
      <c r="AF697" s="18"/>
      <c r="AG697" s="18"/>
      <c r="AH697" s="18"/>
      <c r="AI697" s="156" t="str">
        <f t="shared" si="181"/>
        <v/>
      </c>
      <c r="AJ697" s="127"/>
      <c r="AK697" s="128" t="str">
        <f t="shared" si="182"/>
        <v/>
      </c>
      <c r="AL697" s="128"/>
    </row>
    <row r="698" spans="3:38" x14ac:dyDescent="0.2">
      <c r="C698" s="150">
        <v>690</v>
      </c>
      <c r="D698" s="151"/>
      <c r="E698" s="21"/>
      <c r="F698" s="24"/>
      <c r="G698" s="3"/>
      <c r="H698" s="3"/>
      <c r="I698" s="26"/>
      <c r="J698" s="26"/>
      <c r="K698" s="33"/>
      <c r="L698" s="34"/>
      <c r="M698" s="34" t="str">
        <f t="shared" si="173"/>
        <v/>
      </c>
      <c r="N698" s="34" t="str">
        <f t="shared" si="171"/>
        <v/>
      </c>
      <c r="O698" s="34"/>
      <c r="P698" s="34" t="str">
        <f t="shared" si="172"/>
        <v/>
      </c>
      <c r="Q698" s="34" t="str">
        <f t="shared" si="174"/>
        <v/>
      </c>
      <c r="R698" s="34" t="str">
        <f t="shared" si="175"/>
        <v/>
      </c>
      <c r="S698" s="19" t="str">
        <f t="shared" si="176"/>
        <v/>
      </c>
      <c r="T698" s="19"/>
      <c r="U698" s="19" t="str">
        <f t="shared" si="183"/>
        <v/>
      </c>
      <c r="V698" s="19" t="str">
        <f t="shared" si="177"/>
        <v/>
      </c>
      <c r="W698" s="19" t="str">
        <f t="shared" si="178"/>
        <v/>
      </c>
      <c r="X698" s="19" t="str">
        <f t="shared" si="179"/>
        <v/>
      </c>
      <c r="Y698" s="19" t="str">
        <f t="shared" si="184"/>
        <v/>
      </c>
      <c r="Z698" s="27" t="str">
        <f t="shared" si="180"/>
        <v/>
      </c>
      <c r="AA698" s="32"/>
      <c r="AB698" s="36"/>
      <c r="AC698" s="35" t="str">
        <f t="shared" si="170"/>
        <v/>
      </c>
      <c r="AD698" s="35" t="str">
        <f>IF(AA698="","",SUMIFS(商品管理表!$N$8:$N$10000,商品管理表!$C$8:$C$10000,仕入れ管理表!$D698,商品管理表!$Y$8:$Y$10000,"済"))</f>
        <v/>
      </c>
      <c r="AE698" s="35" t="str">
        <f t="shared" si="185"/>
        <v/>
      </c>
      <c r="AF698" s="18"/>
      <c r="AG698" s="18"/>
      <c r="AH698" s="18"/>
      <c r="AI698" s="156" t="str">
        <f t="shared" si="181"/>
        <v/>
      </c>
      <c r="AJ698" s="127"/>
      <c r="AK698" s="128" t="str">
        <f t="shared" si="182"/>
        <v/>
      </c>
      <c r="AL698" s="128"/>
    </row>
    <row r="699" spans="3:38" x14ac:dyDescent="0.2">
      <c r="C699" s="150">
        <v>691</v>
      </c>
      <c r="D699" s="151"/>
      <c r="E699" s="21"/>
      <c r="F699" s="24"/>
      <c r="G699" s="3"/>
      <c r="H699" s="3"/>
      <c r="I699" s="26"/>
      <c r="J699" s="26"/>
      <c r="K699" s="33"/>
      <c r="L699" s="34"/>
      <c r="M699" s="34" t="str">
        <f t="shared" si="173"/>
        <v/>
      </c>
      <c r="N699" s="34" t="str">
        <f t="shared" si="171"/>
        <v/>
      </c>
      <c r="O699" s="34"/>
      <c r="P699" s="34" t="str">
        <f t="shared" si="172"/>
        <v/>
      </c>
      <c r="Q699" s="34" t="str">
        <f t="shared" si="174"/>
        <v/>
      </c>
      <c r="R699" s="34" t="str">
        <f t="shared" si="175"/>
        <v/>
      </c>
      <c r="S699" s="19" t="str">
        <f t="shared" si="176"/>
        <v/>
      </c>
      <c r="T699" s="19"/>
      <c r="U699" s="19" t="str">
        <f t="shared" si="183"/>
        <v/>
      </c>
      <c r="V699" s="19" t="str">
        <f t="shared" si="177"/>
        <v/>
      </c>
      <c r="W699" s="19" t="str">
        <f t="shared" si="178"/>
        <v/>
      </c>
      <c r="X699" s="19" t="str">
        <f t="shared" si="179"/>
        <v/>
      </c>
      <c r="Y699" s="19" t="str">
        <f t="shared" si="184"/>
        <v/>
      </c>
      <c r="Z699" s="27" t="str">
        <f t="shared" si="180"/>
        <v/>
      </c>
      <c r="AA699" s="32"/>
      <c r="AB699" s="36"/>
      <c r="AC699" s="35" t="str">
        <f t="shared" si="170"/>
        <v/>
      </c>
      <c r="AD699" s="35" t="str">
        <f>IF(AA699="","",SUMIFS(商品管理表!$N$8:$N$10000,商品管理表!$C$8:$C$10000,仕入れ管理表!$D699,商品管理表!$Y$8:$Y$10000,"済"))</f>
        <v/>
      </c>
      <c r="AE699" s="35" t="str">
        <f t="shared" si="185"/>
        <v/>
      </c>
      <c r="AF699" s="18"/>
      <c r="AG699" s="18"/>
      <c r="AH699" s="18"/>
      <c r="AI699" s="156" t="str">
        <f t="shared" si="181"/>
        <v/>
      </c>
      <c r="AJ699" s="127"/>
      <c r="AK699" s="128" t="str">
        <f t="shared" si="182"/>
        <v/>
      </c>
      <c r="AL699" s="128"/>
    </row>
    <row r="700" spans="3:38" x14ac:dyDescent="0.2">
      <c r="C700" s="150">
        <v>692</v>
      </c>
      <c r="D700" s="151"/>
      <c r="E700" s="21"/>
      <c r="F700" s="24"/>
      <c r="G700" s="3"/>
      <c r="H700" s="3"/>
      <c r="I700" s="26"/>
      <c r="J700" s="26"/>
      <c r="K700" s="33"/>
      <c r="L700" s="34"/>
      <c r="M700" s="34" t="str">
        <f t="shared" si="173"/>
        <v/>
      </c>
      <c r="N700" s="34" t="str">
        <f t="shared" si="171"/>
        <v/>
      </c>
      <c r="O700" s="34"/>
      <c r="P700" s="34" t="str">
        <f t="shared" si="172"/>
        <v/>
      </c>
      <c r="Q700" s="34" t="str">
        <f t="shared" si="174"/>
        <v/>
      </c>
      <c r="R700" s="34" t="str">
        <f t="shared" si="175"/>
        <v/>
      </c>
      <c r="S700" s="19" t="str">
        <f t="shared" si="176"/>
        <v/>
      </c>
      <c r="T700" s="19"/>
      <c r="U700" s="19" t="str">
        <f t="shared" si="183"/>
        <v/>
      </c>
      <c r="V700" s="19" t="str">
        <f t="shared" si="177"/>
        <v/>
      </c>
      <c r="W700" s="19" t="str">
        <f t="shared" si="178"/>
        <v/>
      </c>
      <c r="X700" s="19" t="str">
        <f t="shared" si="179"/>
        <v/>
      </c>
      <c r="Y700" s="19" t="str">
        <f t="shared" si="184"/>
        <v/>
      </c>
      <c r="Z700" s="27" t="str">
        <f t="shared" si="180"/>
        <v/>
      </c>
      <c r="AA700" s="32"/>
      <c r="AB700" s="36"/>
      <c r="AC700" s="35" t="str">
        <f t="shared" si="170"/>
        <v/>
      </c>
      <c r="AD700" s="35" t="str">
        <f>IF(AA700="","",SUMIFS(商品管理表!$N$8:$N$10000,商品管理表!$C$8:$C$10000,仕入れ管理表!$D700,商品管理表!$Y$8:$Y$10000,"済"))</f>
        <v/>
      </c>
      <c r="AE700" s="35" t="str">
        <f t="shared" si="185"/>
        <v/>
      </c>
      <c r="AF700" s="18"/>
      <c r="AG700" s="18"/>
      <c r="AH700" s="18"/>
      <c r="AI700" s="156" t="str">
        <f t="shared" si="181"/>
        <v/>
      </c>
      <c r="AJ700" s="127"/>
      <c r="AK700" s="128" t="str">
        <f t="shared" si="182"/>
        <v/>
      </c>
      <c r="AL700" s="128"/>
    </row>
    <row r="701" spans="3:38" x14ac:dyDescent="0.2">
      <c r="C701" s="150">
        <v>693</v>
      </c>
      <c r="D701" s="151"/>
      <c r="E701" s="21"/>
      <c r="F701" s="24"/>
      <c r="G701" s="3"/>
      <c r="H701" s="3"/>
      <c r="I701" s="26"/>
      <c r="J701" s="26"/>
      <c r="K701" s="33"/>
      <c r="L701" s="34"/>
      <c r="M701" s="34" t="str">
        <f t="shared" si="173"/>
        <v/>
      </c>
      <c r="N701" s="34" t="str">
        <f t="shared" si="171"/>
        <v/>
      </c>
      <c r="O701" s="34"/>
      <c r="P701" s="34" t="str">
        <f t="shared" si="172"/>
        <v/>
      </c>
      <c r="Q701" s="34" t="str">
        <f t="shared" si="174"/>
        <v/>
      </c>
      <c r="R701" s="34" t="str">
        <f t="shared" si="175"/>
        <v/>
      </c>
      <c r="S701" s="19" t="str">
        <f t="shared" si="176"/>
        <v/>
      </c>
      <c r="T701" s="19"/>
      <c r="U701" s="19" t="str">
        <f t="shared" si="183"/>
        <v/>
      </c>
      <c r="V701" s="19" t="str">
        <f t="shared" si="177"/>
        <v/>
      </c>
      <c r="W701" s="19" t="str">
        <f t="shared" si="178"/>
        <v/>
      </c>
      <c r="X701" s="19" t="str">
        <f t="shared" si="179"/>
        <v/>
      </c>
      <c r="Y701" s="19" t="str">
        <f t="shared" si="184"/>
        <v/>
      </c>
      <c r="Z701" s="27" t="str">
        <f t="shared" si="180"/>
        <v/>
      </c>
      <c r="AA701" s="32"/>
      <c r="AB701" s="36"/>
      <c r="AC701" s="35" t="str">
        <f t="shared" si="170"/>
        <v/>
      </c>
      <c r="AD701" s="35" t="str">
        <f>IF(AA701="","",SUMIFS(商品管理表!$N$8:$N$10000,商品管理表!$C$8:$C$10000,仕入れ管理表!$D701,商品管理表!$Y$8:$Y$10000,"済"))</f>
        <v/>
      </c>
      <c r="AE701" s="35" t="str">
        <f t="shared" si="185"/>
        <v/>
      </c>
      <c r="AF701" s="18"/>
      <c r="AG701" s="18"/>
      <c r="AH701" s="18"/>
      <c r="AI701" s="156" t="str">
        <f t="shared" si="181"/>
        <v/>
      </c>
      <c r="AJ701" s="127"/>
      <c r="AK701" s="128" t="str">
        <f t="shared" si="182"/>
        <v/>
      </c>
      <c r="AL701" s="128"/>
    </row>
    <row r="702" spans="3:38" x14ac:dyDescent="0.2">
      <c r="C702" s="150">
        <v>694</v>
      </c>
      <c r="D702" s="151"/>
      <c r="E702" s="21"/>
      <c r="F702" s="24"/>
      <c r="G702" s="3"/>
      <c r="H702" s="3"/>
      <c r="I702" s="26"/>
      <c r="J702" s="26"/>
      <c r="K702" s="33"/>
      <c r="L702" s="34"/>
      <c r="M702" s="34" t="str">
        <f t="shared" si="173"/>
        <v/>
      </c>
      <c r="N702" s="34" t="str">
        <f t="shared" si="171"/>
        <v/>
      </c>
      <c r="O702" s="34"/>
      <c r="P702" s="34" t="str">
        <f t="shared" si="172"/>
        <v/>
      </c>
      <c r="Q702" s="34" t="str">
        <f t="shared" si="174"/>
        <v/>
      </c>
      <c r="R702" s="34" t="str">
        <f t="shared" si="175"/>
        <v/>
      </c>
      <c r="S702" s="19" t="str">
        <f t="shared" si="176"/>
        <v/>
      </c>
      <c r="T702" s="19"/>
      <c r="U702" s="19" t="str">
        <f t="shared" si="183"/>
        <v/>
      </c>
      <c r="V702" s="19" t="str">
        <f t="shared" si="177"/>
        <v/>
      </c>
      <c r="W702" s="19" t="str">
        <f t="shared" si="178"/>
        <v/>
      </c>
      <c r="X702" s="19" t="str">
        <f t="shared" si="179"/>
        <v/>
      </c>
      <c r="Y702" s="19" t="str">
        <f t="shared" si="184"/>
        <v/>
      </c>
      <c r="Z702" s="27" t="str">
        <f t="shared" si="180"/>
        <v/>
      </c>
      <c r="AA702" s="32"/>
      <c r="AB702" s="36"/>
      <c r="AC702" s="35" t="str">
        <f t="shared" si="170"/>
        <v/>
      </c>
      <c r="AD702" s="35" t="str">
        <f>IF(AA702="","",SUMIFS(商品管理表!$N$8:$N$10000,商品管理表!$C$8:$C$10000,仕入れ管理表!$D702,商品管理表!$Y$8:$Y$10000,"済"))</f>
        <v/>
      </c>
      <c r="AE702" s="35" t="str">
        <f t="shared" si="185"/>
        <v/>
      </c>
      <c r="AF702" s="18"/>
      <c r="AG702" s="18"/>
      <c r="AH702" s="18"/>
      <c r="AI702" s="156" t="str">
        <f t="shared" si="181"/>
        <v/>
      </c>
      <c r="AJ702" s="127"/>
      <c r="AK702" s="128" t="str">
        <f t="shared" si="182"/>
        <v/>
      </c>
      <c r="AL702" s="128"/>
    </row>
    <row r="703" spans="3:38" x14ac:dyDescent="0.2">
      <c r="C703" s="150">
        <v>695</v>
      </c>
      <c r="D703" s="151"/>
      <c r="E703" s="21"/>
      <c r="F703" s="24"/>
      <c r="G703" s="3"/>
      <c r="H703" s="3"/>
      <c r="I703" s="26"/>
      <c r="J703" s="26"/>
      <c r="K703" s="33"/>
      <c r="L703" s="34"/>
      <c r="M703" s="34" t="str">
        <f t="shared" si="173"/>
        <v/>
      </c>
      <c r="N703" s="34" t="str">
        <f t="shared" si="171"/>
        <v/>
      </c>
      <c r="O703" s="34"/>
      <c r="P703" s="34" t="str">
        <f t="shared" si="172"/>
        <v/>
      </c>
      <c r="Q703" s="34" t="str">
        <f t="shared" si="174"/>
        <v/>
      </c>
      <c r="R703" s="34" t="str">
        <f t="shared" si="175"/>
        <v/>
      </c>
      <c r="S703" s="19" t="str">
        <f t="shared" si="176"/>
        <v/>
      </c>
      <c r="T703" s="19"/>
      <c r="U703" s="19" t="str">
        <f t="shared" si="183"/>
        <v/>
      </c>
      <c r="V703" s="19" t="str">
        <f t="shared" si="177"/>
        <v/>
      </c>
      <c r="W703" s="19" t="str">
        <f t="shared" si="178"/>
        <v/>
      </c>
      <c r="X703" s="19" t="str">
        <f t="shared" si="179"/>
        <v/>
      </c>
      <c r="Y703" s="19" t="str">
        <f t="shared" si="184"/>
        <v/>
      </c>
      <c r="Z703" s="27" t="str">
        <f t="shared" si="180"/>
        <v/>
      </c>
      <c r="AA703" s="32"/>
      <c r="AB703" s="36"/>
      <c r="AC703" s="35" t="str">
        <f t="shared" si="170"/>
        <v/>
      </c>
      <c r="AD703" s="35" t="str">
        <f>IF(AA703="","",SUMIFS(商品管理表!$N$8:$N$10000,商品管理表!$C$8:$C$10000,仕入れ管理表!$D703,商品管理表!$Y$8:$Y$10000,"済"))</f>
        <v/>
      </c>
      <c r="AE703" s="35" t="str">
        <f t="shared" si="185"/>
        <v/>
      </c>
      <c r="AF703" s="18"/>
      <c r="AG703" s="18"/>
      <c r="AH703" s="18"/>
      <c r="AI703" s="156" t="str">
        <f t="shared" si="181"/>
        <v/>
      </c>
      <c r="AJ703" s="127"/>
      <c r="AK703" s="128" t="str">
        <f t="shared" si="182"/>
        <v/>
      </c>
      <c r="AL703" s="128"/>
    </row>
    <row r="704" spans="3:38" x14ac:dyDescent="0.2">
      <c r="C704" s="150">
        <v>696</v>
      </c>
      <c r="D704" s="151"/>
      <c r="E704" s="21"/>
      <c r="F704" s="24"/>
      <c r="G704" s="3"/>
      <c r="H704" s="3"/>
      <c r="I704" s="26"/>
      <c r="J704" s="26"/>
      <c r="K704" s="33"/>
      <c r="L704" s="34"/>
      <c r="M704" s="34" t="str">
        <f t="shared" si="173"/>
        <v/>
      </c>
      <c r="N704" s="34" t="str">
        <f t="shared" si="171"/>
        <v/>
      </c>
      <c r="O704" s="34"/>
      <c r="P704" s="34" t="str">
        <f t="shared" si="172"/>
        <v/>
      </c>
      <c r="Q704" s="34" t="str">
        <f t="shared" si="174"/>
        <v/>
      </c>
      <c r="R704" s="34" t="str">
        <f t="shared" si="175"/>
        <v/>
      </c>
      <c r="S704" s="19" t="str">
        <f t="shared" si="176"/>
        <v/>
      </c>
      <c r="T704" s="19"/>
      <c r="U704" s="19" t="str">
        <f t="shared" si="183"/>
        <v/>
      </c>
      <c r="V704" s="19" t="str">
        <f t="shared" si="177"/>
        <v/>
      </c>
      <c r="W704" s="19" t="str">
        <f t="shared" si="178"/>
        <v/>
      </c>
      <c r="X704" s="19" t="str">
        <f t="shared" si="179"/>
        <v/>
      </c>
      <c r="Y704" s="19" t="str">
        <f t="shared" si="184"/>
        <v/>
      </c>
      <c r="Z704" s="27" t="str">
        <f t="shared" si="180"/>
        <v/>
      </c>
      <c r="AA704" s="32"/>
      <c r="AB704" s="36"/>
      <c r="AC704" s="35" t="str">
        <f t="shared" si="170"/>
        <v/>
      </c>
      <c r="AD704" s="35" t="str">
        <f>IF(AA704="","",SUMIFS(商品管理表!$N$8:$N$10000,商品管理表!$C$8:$C$10000,仕入れ管理表!$D704,商品管理表!$Y$8:$Y$10000,"済"))</f>
        <v/>
      </c>
      <c r="AE704" s="35" t="str">
        <f t="shared" si="185"/>
        <v/>
      </c>
      <c r="AF704" s="18"/>
      <c r="AG704" s="18"/>
      <c r="AH704" s="18"/>
      <c r="AI704" s="156" t="str">
        <f t="shared" si="181"/>
        <v/>
      </c>
      <c r="AJ704" s="127"/>
      <c r="AK704" s="128" t="str">
        <f t="shared" si="182"/>
        <v/>
      </c>
      <c r="AL704" s="128"/>
    </row>
    <row r="705" spans="3:38" x14ac:dyDescent="0.2">
      <c r="C705" s="150">
        <v>697</v>
      </c>
      <c r="D705" s="151"/>
      <c r="E705" s="21"/>
      <c r="F705" s="24"/>
      <c r="G705" s="3"/>
      <c r="H705" s="3"/>
      <c r="I705" s="26"/>
      <c r="J705" s="26"/>
      <c r="K705" s="33"/>
      <c r="L705" s="34"/>
      <c r="M705" s="34" t="str">
        <f t="shared" si="173"/>
        <v/>
      </c>
      <c r="N705" s="34" t="str">
        <f t="shared" si="171"/>
        <v/>
      </c>
      <c r="O705" s="34"/>
      <c r="P705" s="34" t="str">
        <f t="shared" si="172"/>
        <v/>
      </c>
      <c r="Q705" s="34" t="str">
        <f t="shared" si="174"/>
        <v/>
      </c>
      <c r="R705" s="34" t="str">
        <f t="shared" si="175"/>
        <v/>
      </c>
      <c r="S705" s="19" t="str">
        <f t="shared" si="176"/>
        <v/>
      </c>
      <c r="T705" s="19"/>
      <c r="U705" s="19" t="str">
        <f t="shared" si="183"/>
        <v/>
      </c>
      <c r="V705" s="19" t="str">
        <f t="shared" si="177"/>
        <v/>
      </c>
      <c r="W705" s="19" t="str">
        <f t="shared" si="178"/>
        <v/>
      </c>
      <c r="X705" s="19" t="str">
        <f t="shared" si="179"/>
        <v/>
      </c>
      <c r="Y705" s="19" t="str">
        <f t="shared" si="184"/>
        <v/>
      </c>
      <c r="Z705" s="27" t="str">
        <f t="shared" si="180"/>
        <v/>
      </c>
      <c r="AA705" s="32"/>
      <c r="AB705" s="36"/>
      <c r="AC705" s="35" t="str">
        <f t="shared" si="170"/>
        <v/>
      </c>
      <c r="AD705" s="35" t="str">
        <f>IF(AA705="","",SUMIFS(商品管理表!$N$8:$N$10000,商品管理表!$C$8:$C$10000,仕入れ管理表!$D705,商品管理表!$Y$8:$Y$10000,"済"))</f>
        <v/>
      </c>
      <c r="AE705" s="35" t="str">
        <f t="shared" si="185"/>
        <v/>
      </c>
      <c r="AF705" s="18"/>
      <c r="AG705" s="18"/>
      <c r="AH705" s="18"/>
      <c r="AI705" s="156" t="str">
        <f t="shared" si="181"/>
        <v/>
      </c>
      <c r="AJ705" s="127"/>
      <c r="AK705" s="128" t="str">
        <f t="shared" si="182"/>
        <v/>
      </c>
      <c r="AL705" s="128"/>
    </row>
    <row r="706" spans="3:38" x14ac:dyDescent="0.2">
      <c r="C706" s="150">
        <v>698</v>
      </c>
      <c r="D706" s="151"/>
      <c r="E706" s="21"/>
      <c r="F706" s="24"/>
      <c r="G706" s="3"/>
      <c r="H706" s="3"/>
      <c r="I706" s="26"/>
      <c r="J706" s="26"/>
      <c r="K706" s="33"/>
      <c r="L706" s="34"/>
      <c r="M706" s="34" t="str">
        <f t="shared" si="173"/>
        <v/>
      </c>
      <c r="N706" s="34" t="str">
        <f t="shared" si="171"/>
        <v/>
      </c>
      <c r="O706" s="34"/>
      <c r="P706" s="34" t="str">
        <f t="shared" si="172"/>
        <v/>
      </c>
      <c r="Q706" s="34" t="str">
        <f t="shared" si="174"/>
        <v/>
      </c>
      <c r="R706" s="34" t="str">
        <f t="shared" si="175"/>
        <v/>
      </c>
      <c r="S706" s="19" t="str">
        <f t="shared" si="176"/>
        <v/>
      </c>
      <c r="T706" s="19"/>
      <c r="U706" s="19" t="str">
        <f t="shared" si="183"/>
        <v/>
      </c>
      <c r="V706" s="19" t="str">
        <f t="shared" si="177"/>
        <v/>
      </c>
      <c r="W706" s="19" t="str">
        <f t="shared" si="178"/>
        <v/>
      </c>
      <c r="X706" s="19" t="str">
        <f t="shared" si="179"/>
        <v/>
      </c>
      <c r="Y706" s="19" t="str">
        <f t="shared" si="184"/>
        <v/>
      </c>
      <c r="Z706" s="27" t="str">
        <f t="shared" si="180"/>
        <v/>
      </c>
      <c r="AA706" s="32"/>
      <c r="AB706" s="36"/>
      <c r="AC706" s="35" t="str">
        <f t="shared" si="170"/>
        <v/>
      </c>
      <c r="AD706" s="35" t="str">
        <f>IF(AA706="","",SUMIFS(商品管理表!$N$8:$N$10000,商品管理表!$C$8:$C$10000,仕入れ管理表!$D706,商品管理表!$Y$8:$Y$10000,"済"))</f>
        <v/>
      </c>
      <c r="AE706" s="35" t="str">
        <f t="shared" si="185"/>
        <v/>
      </c>
      <c r="AF706" s="18"/>
      <c r="AG706" s="18"/>
      <c r="AH706" s="18"/>
      <c r="AI706" s="156" t="str">
        <f t="shared" si="181"/>
        <v/>
      </c>
      <c r="AJ706" s="127"/>
      <c r="AK706" s="128" t="str">
        <f t="shared" si="182"/>
        <v/>
      </c>
      <c r="AL706" s="128"/>
    </row>
    <row r="707" spans="3:38" x14ac:dyDescent="0.2">
      <c r="C707" s="150">
        <v>699</v>
      </c>
      <c r="D707" s="151"/>
      <c r="E707" s="21"/>
      <c r="F707" s="24"/>
      <c r="G707" s="3"/>
      <c r="H707" s="3"/>
      <c r="I707" s="26"/>
      <c r="J707" s="26"/>
      <c r="K707" s="33"/>
      <c r="L707" s="34"/>
      <c r="M707" s="34" t="str">
        <f t="shared" si="173"/>
        <v/>
      </c>
      <c r="N707" s="34" t="str">
        <f t="shared" si="171"/>
        <v/>
      </c>
      <c r="O707" s="34"/>
      <c r="P707" s="34" t="str">
        <f t="shared" si="172"/>
        <v/>
      </c>
      <c r="Q707" s="34" t="str">
        <f t="shared" si="174"/>
        <v/>
      </c>
      <c r="R707" s="34" t="str">
        <f t="shared" si="175"/>
        <v/>
      </c>
      <c r="S707" s="19" t="str">
        <f t="shared" si="176"/>
        <v/>
      </c>
      <c r="T707" s="19"/>
      <c r="U707" s="19" t="str">
        <f t="shared" si="183"/>
        <v/>
      </c>
      <c r="V707" s="19" t="str">
        <f t="shared" si="177"/>
        <v/>
      </c>
      <c r="W707" s="19" t="str">
        <f t="shared" si="178"/>
        <v/>
      </c>
      <c r="X707" s="19" t="str">
        <f t="shared" si="179"/>
        <v/>
      </c>
      <c r="Y707" s="19" t="str">
        <f t="shared" si="184"/>
        <v/>
      </c>
      <c r="Z707" s="27" t="str">
        <f t="shared" si="180"/>
        <v/>
      </c>
      <c r="AA707" s="32"/>
      <c r="AB707" s="36"/>
      <c r="AC707" s="35" t="str">
        <f t="shared" si="170"/>
        <v/>
      </c>
      <c r="AD707" s="35" t="str">
        <f>IF(AA707="","",SUMIFS(商品管理表!$N$8:$N$10000,商品管理表!$C$8:$C$10000,仕入れ管理表!$D707,商品管理表!$Y$8:$Y$10000,"済"))</f>
        <v/>
      </c>
      <c r="AE707" s="35" t="str">
        <f t="shared" si="185"/>
        <v/>
      </c>
      <c r="AF707" s="18"/>
      <c r="AG707" s="18"/>
      <c r="AH707" s="18"/>
      <c r="AI707" s="156" t="str">
        <f t="shared" si="181"/>
        <v/>
      </c>
      <c r="AJ707" s="127"/>
      <c r="AK707" s="128" t="str">
        <f t="shared" si="182"/>
        <v/>
      </c>
      <c r="AL707" s="128"/>
    </row>
    <row r="708" spans="3:38" x14ac:dyDescent="0.2">
      <c r="C708" s="150">
        <v>700</v>
      </c>
      <c r="D708" s="151"/>
      <c r="E708" s="21"/>
      <c r="F708" s="24"/>
      <c r="G708" s="3"/>
      <c r="H708" s="3"/>
      <c r="I708" s="26"/>
      <c r="J708" s="26"/>
      <c r="K708" s="33"/>
      <c r="L708" s="34"/>
      <c r="M708" s="34" t="str">
        <f t="shared" si="173"/>
        <v/>
      </c>
      <c r="N708" s="34" t="str">
        <f t="shared" si="171"/>
        <v/>
      </c>
      <c r="O708" s="34"/>
      <c r="P708" s="34" t="str">
        <f t="shared" si="172"/>
        <v/>
      </c>
      <c r="Q708" s="34" t="str">
        <f t="shared" si="174"/>
        <v/>
      </c>
      <c r="R708" s="34" t="str">
        <f t="shared" si="175"/>
        <v/>
      </c>
      <c r="S708" s="19" t="str">
        <f t="shared" si="176"/>
        <v/>
      </c>
      <c r="T708" s="19"/>
      <c r="U708" s="19" t="str">
        <f t="shared" si="183"/>
        <v/>
      </c>
      <c r="V708" s="19" t="str">
        <f t="shared" si="177"/>
        <v/>
      </c>
      <c r="W708" s="19" t="str">
        <f t="shared" si="178"/>
        <v/>
      </c>
      <c r="X708" s="19" t="str">
        <f t="shared" si="179"/>
        <v/>
      </c>
      <c r="Y708" s="19" t="str">
        <f t="shared" si="184"/>
        <v/>
      </c>
      <c r="Z708" s="27" t="str">
        <f t="shared" si="180"/>
        <v/>
      </c>
      <c r="AA708" s="32"/>
      <c r="AB708" s="36"/>
      <c r="AC708" s="35" t="str">
        <f t="shared" si="170"/>
        <v/>
      </c>
      <c r="AD708" s="35" t="str">
        <f>IF(AA708="","",SUMIFS(商品管理表!$N$8:$N$10000,商品管理表!$C$8:$C$10000,仕入れ管理表!$D708,商品管理表!$Y$8:$Y$10000,"済"))</f>
        <v/>
      </c>
      <c r="AE708" s="35" t="str">
        <f t="shared" si="185"/>
        <v/>
      </c>
      <c r="AF708" s="18"/>
      <c r="AG708" s="18"/>
      <c r="AH708" s="18"/>
      <c r="AI708" s="156" t="str">
        <f t="shared" si="181"/>
        <v/>
      </c>
      <c r="AJ708" s="127"/>
      <c r="AK708" s="128" t="str">
        <f t="shared" si="182"/>
        <v/>
      </c>
      <c r="AL708" s="128"/>
    </row>
    <row r="709" spans="3:38" x14ac:dyDescent="0.2">
      <c r="C709" s="150">
        <v>701</v>
      </c>
      <c r="D709" s="151"/>
      <c r="E709" s="21"/>
      <c r="F709" s="24"/>
      <c r="G709" s="3"/>
      <c r="H709" s="3"/>
      <c r="I709" s="26"/>
      <c r="J709" s="26"/>
      <c r="K709" s="33"/>
      <c r="L709" s="34"/>
      <c r="M709" s="34" t="str">
        <f t="shared" si="173"/>
        <v/>
      </c>
      <c r="N709" s="34" t="str">
        <f t="shared" si="171"/>
        <v/>
      </c>
      <c r="O709" s="34"/>
      <c r="P709" s="34" t="str">
        <f t="shared" si="172"/>
        <v/>
      </c>
      <c r="Q709" s="34" t="str">
        <f t="shared" si="174"/>
        <v/>
      </c>
      <c r="R709" s="34" t="str">
        <f t="shared" si="175"/>
        <v/>
      </c>
      <c r="S709" s="19" t="str">
        <f t="shared" si="176"/>
        <v/>
      </c>
      <c r="T709" s="19"/>
      <c r="U709" s="19" t="str">
        <f t="shared" si="183"/>
        <v/>
      </c>
      <c r="V709" s="19" t="str">
        <f t="shared" si="177"/>
        <v/>
      </c>
      <c r="W709" s="19" t="str">
        <f t="shared" si="178"/>
        <v/>
      </c>
      <c r="X709" s="19" t="str">
        <f t="shared" si="179"/>
        <v/>
      </c>
      <c r="Y709" s="19" t="str">
        <f t="shared" si="184"/>
        <v/>
      </c>
      <c r="Z709" s="27" t="str">
        <f t="shared" si="180"/>
        <v/>
      </c>
      <c r="AA709" s="32"/>
      <c r="AB709" s="36"/>
      <c r="AC709" s="35" t="str">
        <f t="shared" si="170"/>
        <v/>
      </c>
      <c r="AD709" s="35" t="str">
        <f>IF(AA709="","",SUMIFS(商品管理表!$N$8:$N$10000,商品管理表!$C$8:$C$10000,仕入れ管理表!$D709,商品管理表!$Y$8:$Y$10000,"済"))</f>
        <v/>
      </c>
      <c r="AE709" s="35" t="str">
        <f t="shared" si="185"/>
        <v/>
      </c>
      <c r="AF709" s="18"/>
      <c r="AG709" s="18"/>
      <c r="AH709" s="18"/>
      <c r="AI709" s="156" t="str">
        <f t="shared" si="181"/>
        <v/>
      </c>
      <c r="AJ709" s="127"/>
      <c r="AK709" s="128" t="str">
        <f t="shared" si="182"/>
        <v/>
      </c>
      <c r="AL709" s="128"/>
    </row>
    <row r="710" spans="3:38" x14ac:dyDescent="0.2">
      <c r="C710" s="150">
        <v>702</v>
      </c>
      <c r="D710" s="151"/>
      <c r="E710" s="21"/>
      <c r="F710" s="24"/>
      <c r="G710" s="3"/>
      <c r="H710" s="3"/>
      <c r="I710" s="26"/>
      <c r="J710" s="26"/>
      <c r="K710" s="33"/>
      <c r="L710" s="34"/>
      <c r="M710" s="34" t="str">
        <f t="shared" si="173"/>
        <v/>
      </c>
      <c r="N710" s="34" t="str">
        <f t="shared" si="171"/>
        <v/>
      </c>
      <c r="O710" s="34"/>
      <c r="P710" s="34" t="str">
        <f t="shared" si="172"/>
        <v/>
      </c>
      <c r="Q710" s="34" t="str">
        <f t="shared" si="174"/>
        <v/>
      </c>
      <c r="R710" s="34" t="str">
        <f t="shared" si="175"/>
        <v/>
      </c>
      <c r="S710" s="19" t="str">
        <f t="shared" si="176"/>
        <v/>
      </c>
      <c r="T710" s="19"/>
      <c r="U710" s="19" t="str">
        <f t="shared" si="183"/>
        <v/>
      </c>
      <c r="V710" s="19" t="str">
        <f t="shared" si="177"/>
        <v/>
      </c>
      <c r="W710" s="19" t="str">
        <f t="shared" si="178"/>
        <v/>
      </c>
      <c r="X710" s="19" t="str">
        <f t="shared" si="179"/>
        <v/>
      </c>
      <c r="Y710" s="19" t="str">
        <f t="shared" si="184"/>
        <v/>
      </c>
      <c r="Z710" s="27" t="str">
        <f t="shared" si="180"/>
        <v/>
      </c>
      <c r="AA710" s="32"/>
      <c r="AB710" s="36"/>
      <c r="AC710" s="35" t="str">
        <f t="shared" si="170"/>
        <v/>
      </c>
      <c r="AD710" s="35" t="str">
        <f>IF(AA710="","",SUMIFS(商品管理表!$N$8:$N$10000,商品管理表!$C$8:$C$10000,仕入れ管理表!$D710,商品管理表!$Y$8:$Y$10000,"済"))</f>
        <v/>
      </c>
      <c r="AE710" s="35" t="str">
        <f t="shared" si="185"/>
        <v/>
      </c>
      <c r="AF710" s="18"/>
      <c r="AG710" s="18"/>
      <c r="AH710" s="18"/>
      <c r="AI710" s="156" t="str">
        <f t="shared" si="181"/>
        <v/>
      </c>
      <c r="AJ710" s="127"/>
      <c r="AK710" s="128" t="str">
        <f t="shared" si="182"/>
        <v/>
      </c>
      <c r="AL710" s="128"/>
    </row>
    <row r="711" spans="3:38" x14ac:dyDescent="0.2">
      <c r="C711" s="150">
        <v>703</v>
      </c>
      <c r="D711" s="151"/>
      <c r="E711" s="21"/>
      <c r="F711" s="24"/>
      <c r="G711" s="3"/>
      <c r="H711" s="3"/>
      <c r="I711" s="26"/>
      <c r="J711" s="26"/>
      <c r="K711" s="33"/>
      <c r="L711" s="34"/>
      <c r="M711" s="34" t="str">
        <f t="shared" si="173"/>
        <v/>
      </c>
      <c r="N711" s="34" t="str">
        <f t="shared" si="171"/>
        <v/>
      </c>
      <c r="O711" s="34"/>
      <c r="P711" s="34" t="str">
        <f t="shared" si="172"/>
        <v/>
      </c>
      <c r="Q711" s="34" t="str">
        <f t="shared" si="174"/>
        <v/>
      </c>
      <c r="R711" s="34" t="str">
        <f t="shared" si="175"/>
        <v/>
      </c>
      <c r="S711" s="19" t="str">
        <f t="shared" si="176"/>
        <v/>
      </c>
      <c r="T711" s="19"/>
      <c r="U711" s="19" t="str">
        <f t="shared" si="183"/>
        <v/>
      </c>
      <c r="V711" s="19" t="str">
        <f t="shared" si="177"/>
        <v/>
      </c>
      <c r="W711" s="19" t="str">
        <f t="shared" si="178"/>
        <v/>
      </c>
      <c r="X711" s="19" t="str">
        <f t="shared" si="179"/>
        <v/>
      </c>
      <c r="Y711" s="19" t="str">
        <f t="shared" si="184"/>
        <v/>
      </c>
      <c r="Z711" s="27" t="str">
        <f t="shared" si="180"/>
        <v/>
      </c>
      <c r="AA711" s="32"/>
      <c r="AB711" s="36"/>
      <c r="AC711" s="35" t="str">
        <f t="shared" si="170"/>
        <v/>
      </c>
      <c r="AD711" s="35" t="str">
        <f>IF(AA711="","",SUMIFS(商品管理表!$N$8:$N$10000,商品管理表!$C$8:$C$10000,仕入れ管理表!$D711,商品管理表!$Y$8:$Y$10000,"済"))</f>
        <v/>
      </c>
      <c r="AE711" s="35" t="str">
        <f t="shared" si="185"/>
        <v/>
      </c>
      <c r="AF711" s="18"/>
      <c r="AG711" s="18"/>
      <c r="AH711" s="18"/>
      <c r="AI711" s="156" t="str">
        <f t="shared" si="181"/>
        <v/>
      </c>
      <c r="AJ711" s="127"/>
      <c r="AK711" s="128" t="str">
        <f t="shared" si="182"/>
        <v/>
      </c>
      <c r="AL711" s="128"/>
    </row>
    <row r="712" spans="3:38" x14ac:dyDescent="0.2">
      <c r="C712" s="150">
        <v>704</v>
      </c>
      <c r="D712" s="151"/>
      <c r="E712" s="21"/>
      <c r="F712" s="24"/>
      <c r="G712" s="3"/>
      <c r="H712" s="3"/>
      <c r="I712" s="26"/>
      <c r="J712" s="26"/>
      <c r="K712" s="33"/>
      <c r="L712" s="34"/>
      <c r="M712" s="34" t="str">
        <f t="shared" si="173"/>
        <v/>
      </c>
      <c r="N712" s="34" t="str">
        <f t="shared" si="171"/>
        <v/>
      </c>
      <c r="O712" s="34"/>
      <c r="P712" s="34" t="str">
        <f t="shared" si="172"/>
        <v/>
      </c>
      <c r="Q712" s="34" t="str">
        <f t="shared" si="174"/>
        <v/>
      </c>
      <c r="R712" s="34" t="str">
        <f t="shared" si="175"/>
        <v/>
      </c>
      <c r="S712" s="19" t="str">
        <f t="shared" si="176"/>
        <v/>
      </c>
      <c r="T712" s="19"/>
      <c r="U712" s="19" t="str">
        <f t="shared" si="183"/>
        <v/>
      </c>
      <c r="V712" s="19" t="str">
        <f t="shared" si="177"/>
        <v/>
      </c>
      <c r="W712" s="19" t="str">
        <f t="shared" si="178"/>
        <v/>
      </c>
      <c r="X712" s="19" t="str">
        <f t="shared" si="179"/>
        <v/>
      </c>
      <c r="Y712" s="19" t="str">
        <f t="shared" si="184"/>
        <v/>
      </c>
      <c r="Z712" s="27" t="str">
        <f t="shared" si="180"/>
        <v/>
      </c>
      <c r="AA712" s="32"/>
      <c r="AB712" s="36"/>
      <c r="AC712" s="35" t="str">
        <f t="shared" ref="AC712:AC775" si="186">IF(AB712="","",IF(VLOOKUP($D712,出品日データ,1,FALSE)="","","済"))</f>
        <v/>
      </c>
      <c r="AD712" s="35" t="str">
        <f>IF(AA712="","",SUMIFS(商品管理表!$N$8:$N$10000,商品管理表!$C$8:$C$10000,仕入れ管理表!$D712,商品管理表!$Y$8:$Y$10000,"済"))</f>
        <v/>
      </c>
      <c r="AE712" s="35" t="str">
        <f t="shared" si="185"/>
        <v/>
      </c>
      <c r="AF712" s="18"/>
      <c r="AG712" s="18"/>
      <c r="AH712" s="18"/>
      <c r="AI712" s="156" t="str">
        <f t="shared" si="181"/>
        <v/>
      </c>
      <c r="AJ712" s="127"/>
      <c r="AK712" s="128" t="str">
        <f t="shared" si="182"/>
        <v/>
      </c>
      <c r="AL712" s="128"/>
    </row>
    <row r="713" spans="3:38" x14ac:dyDescent="0.2">
      <c r="C713" s="150">
        <v>705</v>
      </c>
      <c r="D713" s="151"/>
      <c r="E713" s="21"/>
      <c r="F713" s="24"/>
      <c r="G713" s="3"/>
      <c r="H713" s="3"/>
      <c r="I713" s="26"/>
      <c r="J713" s="26"/>
      <c r="K713" s="33"/>
      <c r="L713" s="34"/>
      <c r="M713" s="34" t="str">
        <f t="shared" si="173"/>
        <v/>
      </c>
      <c r="N713" s="34" t="str">
        <f t="shared" si="171"/>
        <v/>
      </c>
      <c r="O713" s="34"/>
      <c r="P713" s="34" t="str">
        <f t="shared" si="172"/>
        <v/>
      </c>
      <c r="Q713" s="34" t="str">
        <f t="shared" si="174"/>
        <v/>
      </c>
      <c r="R713" s="34" t="str">
        <f t="shared" si="175"/>
        <v/>
      </c>
      <c r="S713" s="19" t="str">
        <f t="shared" si="176"/>
        <v/>
      </c>
      <c r="T713" s="19"/>
      <c r="U713" s="19" t="str">
        <f t="shared" si="183"/>
        <v/>
      </c>
      <c r="V713" s="19" t="str">
        <f t="shared" si="177"/>
        <v/>
      </c>
      <c r="W713" s="19" t="str">
        <f t="shared" si="178"/>
        <v/>
      </c>
      <c r="X713" s="19" t="str">
        <f t="shared" si="179"/>
        <v/>
      </c>
      <c r="Y713" s="19" t="str">
        <f t="shared" si="184"/>
        <v/>
      </c>
      <c r="Z713" s="27" t="str">
        <f t="shared" si="180"/>
        <v/>
      </c>
      <c r="AA713" s="32"/>
      <c r="AB713" s="36"/>
      <c r="AC713" s="35" t="str">
        <f t="shared" si="186"/>
        <v/>
      </c>
      <c r="AD713" s="35" t="str">
        <f>IF(AA713="","",SUMIFS(商品管理表!$N$8:$N$10000,商品管理表!$C$8:$C$10000,仕入れ管理表!$D713,商品管理表!$Y$8:$Y$10000,"済"))</f>
        <v/>
      </c>
      <c r="AE713" s="35" t="str">
        <f t="shared" si="185"/>
        <v/>
      </c>
      <c r="AF713" s="18"/>
      <c r="AG713" s="18"/>
      <c r="AH713" s="18"/>
      <c r="AI713" s="156" t="str">
        <f t="shared" si="181"/>
        <v/>
      </c>
      <c r="AJ713" s="127"/>
      <c r="AK713" s="128" t="str">
        <f t="shared" si="182"/>
        <v/>
      </c>
      <c r="AL713" s="128"/>
    </row>
    <row r="714" spans="3:38" x14ac:dyDescent="0.2">
      <c r="C714" s="150">
        <v>706</v>
      </c>
      <c r="D714" s="151"/>
      <c r="E714" s="21"/>
      <c r="F714" s="24"/>
      <c r="G714" s="3"/>
      <c r="H714" s="3"/>
      <c r="I714" s="26"/>
      <c r="J714" s="26"/>
      <c r="K714" s="33"/>
      <c r="L714" s="34"/>
      <c r="M714" s="34" t="str">
        <f t="shared" si="173"/>
        <v/>
      </c>
      <c r="N714" s="34" t="str">
        <f t="shared" ref="N714:N777" si="187">IF(L714="","",L714)</f>
        <v/>
      </c>
      <c r="O714" s="34"/>
      <c r="P714" s="34" t="str">
        <f t="shared" ref="P714:P777" si="188">IF(L714="","",(N714+O714)*1.016)</f>
        <v/>
      </c>
      <c r="Q714" s="34" t="str">
        <f t="shared" si="174"/>
        <v/>
      </c>
      <c r="R714" s="34" t="str">
        <f t="shared" si="175"/>
        <v/>
      </c>
      <c r="S714" s="19" t="str">
        <f t="shared" si="176"/>
        <v/>
      </c>
      <c r="T714" s="19"/>
      <c r="U714" s="19" t="str">
        <f t="shared" si="183"/>
        <v/>
      </c>
      <c r="V714" s="19" t="str">
        <f t="shared" si="177"/>
        <v/>
      </c>
      <c r="W714" s="19" t="str">
        <f t="shared" si="178"/>
        <v/>
      </c>
      <c r="X714" s="19" t="str">
        <f t="shared" si="179"/>
        <v/>
      </c>
      <c r="Y714" s="19" t="str">
        <f t="shared" si="184"/>
        <v/>
      </c>
      <c r="Z714" s="27" t="str">
        <f t="shared" si="180"/>
        <v/>
      </c>
      <c r="AA714" s="32"/>
      <c r="AB714" s="36"/>
      <c r="AC714" s="35" t="str">
        <f t="shared" si="186"/>
        <v/>
      </c>
      <c r="AD714" s="35" t="str">
        <f>IF(AA714="","",SUMIFS(商品管理表!$N$8:$N$10000,商品管理表!$C$8:$C$10000,仕入れ管理表!$D714,商品管理表!$Y$8:$Y$10000,"済"))</f>
        <v/>
      </c>
      <c r="AE714" s="35" t="str">
        <f t="shared" si="185"/>
        <v/>
      </c>
      <c r="AF714" s="18"/>
      <c r="AG714" s="18"/>
      <c r="AH714" s="18"/>
      <c r="AI714" s="156" t="str">
        <f t="shared" si="181"/>
        <v/>
      </c>
      <c r="AJ714" s="127"/>
      <c r="AK714" s="128" t="str">
        <f t="shared" si="182"/>
        <v/>
      </c>
      <c r="AL714" s="128"/>
    </row>
    <row r="715" spans="3:38" x14ac:dyDescent="0.2">
      <c r="C715" s="150">
        <v>707</v>
      </c>
      <c r="D715" s="151"/>
      <c r="E715" s="21"/>
      <c r="F715" s="24"/>
      <c r="G715" s="3"/>
      <c r="H715" s="3"/>
      <c r="I715" s="26"/>
      <c r="J715" s="26"/>
      <c r="K715" s="33"/>
      <c r="L715" s="34"/>
      <c r="M715" s="34" t="str">
        <f t="shared" ref="M715:M778" si="189">IF(L715="","",L715*K715)</f>
        <v/>
      </c>
      <c r="N715" s="34" t="str">
        <f t="shared" si="187"/>
        <v/>
      </c>
      <c r="O715" s="34"/>
      <c r="P715" s="34" t="str">
        <f t="shared" si="188"/>
        <v/>
      </c>
      <c r="Q715" s="34" t="str">
        <f t="shared" ref="Q715:Q778" si="190">IF(N715="","",IF(O715="",0,N715*0.1))</f>
        <v/>
      </c>
      <c r="R715" s="34" t="str">
        <f t="shared" ref="R715:R778" si="191">IF(P715="","",P715+Q715)</f>
        <v/>
      </c>
      <c r="S715" s="19" t="str">
        <f t="shared" ref="S715:S778" si="192">IF(L715="","",P715*K715)</f>
        <v/>
      </c>
      <c r="T715" s="19"/>
      <c r="U715" s="19" t="str">
        <f t="shared" si="183"/>
        <v/>
      </c>
      <c r="V715" s="19" t="str">
        <f t="shared" ref="V715:V778" si="193">IF(T715="","",T715*0.0864)</f>
        <v/>
      </c>
      <c r="W715" s="19" t="str">
        <f t="shared" ref="W715:W778" si="194">IF(U715="","",U715*0.0864)</f>
        <v/>
      </c>
      <c r="X715" s="19" t="str">
        <f t="shared" ref="X715:X778" si="195">IF(T715="","",T715-R715-V715)</f>
        <v/>
      </c>
      <c r="Y715" s="19" t="str">
        <f t="shared" si="184"/>
        <v/>
      </c>
      <c r="Z715" s="27" t="str">
        <f t="shared" ref="Z715:Z778" si="196">IF(Y715="","",Y715/U715)</f>
        <v/>
      </c>
      <c r="AA715" s="32"/>
      <c r="AB715" s="36"/>
      <c r="AC715" s="35" t="str">
        <f t="shared" si="186"/>
        <v/>
      </c>
      <c r="AD715" s="35" t="str">
        <f>IF(AA715="","",SUMIFS(商品管理表!$N$8:$N$10000,商品管理表!$C$8:$C$10000,仕入れ管理表!$D715,商品管理表!$Y$8:$Y$10000,"済"))</f>
        <v/>
      </c>
      <c r="AE715" s="35" t="str">
        <f t="shared" si="185"/>
        <v/>
      </c>
      <c r="AF715" s="18"/>
      <c r="AG715" s="18"/>
      <c r="AH715" s="18"/>
      <c r="AI715" s="156" t="str">
        <f t="shared" ref="AI715:AI778" si="197">IF(O715="","","MyUS")</f>
        <v/>
      </c>
      <c r="AJ715" s="127"/>
      <c r="AK715" s="128" t="str">
        <f t="shared" ref="AK715:AK778" si="198">IF(AA715="済",N715*AE715,"")</f>
        <v/>
      </c>
      <c r="AL715" s="128"/>
    </row>
    <row r="716" spans="3:38" x14ac:dyDescent="0.2">
      <c r="C716" s="150">
        <v>708</v>
      </c>
      <c r="D716" s="151"/>
      <c r="E716" s="21"/>
      <c r="F716" s="24"/>
      <c r="G716" s="3"/>
      <c r="H716" s="3"/>
      <c r="I716" s="26"/>
      <c r="J716" s="26"/>
      <c r="K716" s="33"/>
      <c r="L716" s="34"/>
      <c r="M716" s="34" t="str">
        <f t="shared" si="189"/>
        <v/>
      </c>
      <c r="N716" s="34" t="str">
        <f t="shared" si="187"/>
        <v/>
      </c>
      <c r="O716" s="34"/>
      <c r="P716" s="34" t="str">
        <f t="shared" si="188"/>
        <v/>
      </c>
      <c r="Q716" s="34" t="str">
        <f t="shared" si="190"/>
        <v/>
      </c>
      <c r="R716" s="34" t="str">
        <f t="shared" si="191"/>
        <v/>
      </c>
      <c r="S716" s="19" t="str">
        <f t="shared" si="192"/>
        <v/>
      </c>
      <c r="T716" s="19"/>
      <c r="U716" s="19" t="str">
        <f t="shared" ref="U716:U779" si="199">IF(T716="","",K716*T716)</f>
        <v/>
      </c>
      <c r="V716" s="19" t="str">
        <f t="shared" si="193"/>
        <v/>
      </c>
      <c r="W716" s="19" t="str">
        <f t="shared" si="194"/>
        <v/>
      </c>
      <c r="X716" s="19" t="str">
        <f t="shared" si="195"/>
        <v/>
      </c>
      <c r="Y716" s="19" t="str">
        <f t="shared" ref="Y716:Y779" si="200">IF(U716="","",U716-W716-Q716-S716)</f>
        <v/>
      </c>
      <c r="Z716" s="27" t="str">
        <f t="shared" si="196"/>
        <v/>
      </c>
      <c r="AA716" s="32"/>
      <c r="AB716" s="36"/>
      <c r="AC716" s="35" t="str">
        <f t="shared" si="186"/>
        <v/>
      </c>
      <c r="AD716" s="35" t="str">
        <f>IF(AA716="","",SUMIFS(商品管理表!$N$8:$N$10000,商品管理表!$C$8:$C$10000,仕入れ管理表!$D716,商品管理表!$Y$8:$Y$10000,"済"))</f>
        <v/>
      </c>
      <c r="AE716" s="35" t="str">
        <f t="shared" ref="AE716:AE779" si="201">IF(AD716&lt;&gt;"",K716-AD716,"")</f>
        <v/>
      </c>
      <c r="AF716" s="18"/>
      <c r="AG716" s="18"/>
      <c r="AH716" s="18"/>
      <c r="AI716" s="156" t="str">
        <f t="shared" si="197"/>
        <v/>
      </c>
      <c r="AJ716" s="127"/>
      <c r="AK716" s="128" t="str">
        <f t="shared" si="198"/>
        <v/>
      </c>
      <c r="AL716" s="128"/>
    </row>
    <row r="717" spans="3:38" x14ac:dyDescent="0.2">
      <c r="C717" s="150">
        <v>709</v>
      </c>
      <c r="D717" s="151"/>
      <c r="E717" s="21"/>
      <c r="F717" s="24"/>
      <c r="G717" s="3"/>
      <c r="H717" s="3"/>
      <c r="I717" s="26"/>
      <c r="J717" s="26"/>
      <c r="K717" s="33"/>
      <c r="L717" s="34"/>
      <c r="M717" s="34" t="str">
        <f t="shared" si="189"/>
        <v/>
      </c>
      <c r="N717" s="34" t="str">
        <f t="shared" si="187"/>
        <v/>
      </c>
      <c r="O717" s="34"/>
      <c r="P717" s="34" t="str">
        <f t="shared" si="188"/>
        <v/>
      </c>
      <c r="Q717" s="34" t="str">
        <f t="shared" si="190"/>
        <v/>
      </c>
      <c r="R717" s="34" t="str">
        <f t="shared" si="191"/>
        <v/>
      </c>
      <c r="S717" s="19" t="str">
        <f t="shared" si="192"/>
        <v/>
      </c>
      <c r="T717" s="19"/>
      <c r="U717" s="19" t="str">
        <f t="shared" si="199"/>
        <v/>
      </c>
      <c r="V717" s="19" t="str">
        <f t="shared" si="193"/>
        <v/>
      </c>
      <c r="W717" s="19" t="str">
        <f t="shared" si="194"/>
        <v/>
      </c>
      <c r="X717" s="19" t="str">
        <f t="shared" si="195"/>
        <v/>
      </c>
      <c r="Y717" s="19" t="str">
        <f t="shared" si="200"/>
        <v/>
      </c>
      <c r="Z717" s="27" t="str">
        <f t="shared" si="196"/>
        <v/>
      </c>
      <c r="AA717" s="32"/>
      <c r="AB717" s="36"/>
      <c r="AC717" s="35" t="str">
        <f t="shared" si="186"/>
        <v/>
      </c>
      <c r="AD717" s="35" t="str">
        <f>IF(AA717="","",SUMIFS(商品管理表!$N$8:$N$10000,商品管理表!$C$8:$C$10000,仕入れ管理表!$D717,商品管理表!$Y$8:$Y$10000,"済"))</f>
        <v/>
      </c>
      <c r="AE717" s="35" t="str">
        <f t="shared" si="201"/>
        <v/>
      </c>
      <c r="AF717" s="18"/>
      <c r="AG717" s="18"/>
      <c r="AH717" s="18"/>
      <c r="AI717" s="156" t="str">
        <f t="shared" si="197"/>
        <v/>
      </c>
      <c r="AJ717" s="127"/>
      <c r="AK717" s="128" t="str">
        <f t="shared" si="198"/>
        <v/>
      </c>
      <c r="AL717" s="128"/>
    </row>
    <row r="718" spans="3:38" x14ac:dyDescent="0.2">
      <c r="C718" s="150">
        <v>710</v>
      </c>
      <c r="D718" s="151"/>
      <c r="E718" s="21"/>
      <c r="F718" s="24"/>
      <c r="G718" s="3"/>
      <c r="H718" s="3"/>
      <c r="I718" s="26"/>
      <c r="J718" s="26"/>
      <c r="K718" s="33"/>
      <c r="L718" s="34"/>
      <c r="M718" s="34" t="str">
        <f t="shared" si="189"/>
        <v/>
      </c>
      <c r="N718" s="34" t="str">
        <f t="shared" si="187"/>
        <v/>
      </c>
      <c r="O718" s="34"/>
      <c r="P718" s="34" t="str">
        <f t="shared" si="188"/>
        <v/>
      </c>
      <c r="Q718" s="34" t="str">
        <f t="shared" si="190"/>
        <v/>
      </c>
      <c r="R718" s="34" t="str">
        <f t="shared" si="191"/>
        <v/>
      </c>
      <c r="S718" s="19" t="str">
        <f t="shared" si="192"/>
        <v/>
      </c>
      <c r="T718" s="19"/>
      <c r="U718" s="19" t="str">
        <f t="shared" si="199"/>
        <v/>
      </c>
      <c r="V718" s="19" t="str">
        <f t="shared" si="193"/>
        <v/>
      </c>
      <c r="W718" s="19" t="str">
        <f t="shared" si="194"/>
        <v/>
      </c>
      <c r="X718" s="19" t="str">
        <f t="shared" si="195"/>
        <v/>
      </c>
      <c r="Y718" s="19" t="str">
        <f t="shared" si="200"/>
        <v/>
      </c>
      <c r="Z718" s="27" t="str">
        <f t="shared" si="196"/>
        <v/>
      </c>
      <c r="AA718" s="32"/>
      <c r="AB718" s="36"/>
      <c r="AC718" s="35" t="str">
        <f t="shared" si="186"/>
        <v/>
      </c>
      <c r="AD718" s="35" t="str">
        <f>IF(AA718="","",SUMIFS(商品管理表!$N$8:$N$10000,商品管理表!$C$8:$C$10000,仕入れ管理表!$D718,商品管理表!$Y$8:$Y$10000,"済"))</f>
        <v/>
      </c>
      <c r="AE718" s="35" t="str">
        <f t="shared" si="201"/>
        <v/>
      </c>
      <c r="AF718" s="18"/>
      <c r="AG718" s="18"/>
      <c r="AH718" s="18"/>
      <c r="AI718" s="156" t="str">
        <f t="shared" si="197"/>
        <v/>
      </c>
      <c r="AJ718" s="127"/>
      <c r="AK718" s="128" t="str">
        <f t="shared" si="198"/>
        <v/>
      </c>
      <c r="AL718" s="128"/>
    </row>
    <row r="719" spans="3:38" x14ac:dyDescent="0.2">
      <c r="C719" s="150">
        <v>711</v>
      </c>
      <c r="D719" s="151"/>
      <c r="E719" s="21"/>
      <c r="F719" s="24"/>
      <c r="G719" s="3"/>
      <c r="H719" s="3"/>
      <c r="I719" s="26"/>
      <c r="J719" s="26"/>
      <c r="K719" s="33"/>
      <c r="L719" s="34"/>
      <c r="M719" s="34" t="str">
        <f t="shared" si="189"/>
        <v/>
      </c>
      <c r="N719" s="34" t="str">
        <f t="shared" si="187"/>
        <v/>
      </c>
      <c r="O719" s="34"/>
      <c r="P719" s="34" t="str">
        <f t="shared" si="188"/>
        <v/>
      </c>
      <c r="Q719" s="34" t="str">
        <f t="shared" si="190"/>
        <v/>
      </c>
      <c r="R719" s="34" t="str">
        <f t="shared" si="191"/>
        <v/>
      </c>
      <c r="S719" s="19" t="str">
        <f t="shared" si="192"/>
        <v/>
      </c>
      <c r="T719" s="19"/>
      <c r="U719" s="19" t="str">
        <f t="shared" si="199"/>
        <v/>
      </c>
      <c r="V719" s="19" t="str">
        <f t="shared" si="193"/>
        <v/>
      </c>
      <c r="W719" s="19" t="str">
        <f t="shared" si="194"/>
        <v/>
      </c>
      <c r="X719" s="19" t="str">
        <f t="shared" si="195"/>
        <v/>
      </c>
      <c r="Y719" s="19" t="str">
        <f t="shared" si="200"/>
        <v/>
      </c>
      <c r="Z719" s="27" t="str">
        <f t="shared" si="196"/>
        <v/>
      </c>
      <c r="AA719" s="32"/>
      <c r="AB719" s="36"/>
      <c r="AC719" s="35" t="str">
        <f t="shared" si="186"/>
        <v/>
      </c>
      <c r="AD719" s="35" t="str">
        <f>IF(AA719="","",SUMIFS(商品管理表!$N$8:$N$10000,商品管理表!$C$8:$C$10000,仕入れ管理表!$D719,商品管理表!$Y$8:$Y$10000,"済"))</f>
        <v/>
      </c>
      <c r="AE719" s="35" t="str">
        <f t="shared" si="201"/>
        <v/>
      </c>
      <c r="AF719" s="18"/>
      <c r="AG719" s="18"/>
      <c r="AH719" s="18"/>
      <c r="AI719" s="156" t="str">
        <f t="shared" si="197"/>
        <v/>
      </c>
      <c r="AJ719" s="127"/>
      <c r="AK719" s="128" t="str">
        <f t="shared" si="198"/>
        <v/>
      </c>
      <c r="AL719" s="128"/>
    </row>
    <row r="720" spans="3:38" x14ac:dyDescent="0.2">
      <c r="C720" s="150">
        <v>712</v>
      </c>
      <c r="D720" s="151"/>
      <c r="E720" s="21"/>
      <c r="F720" s="24"/>
      <c r="G720" s="3"/>
      <c r="H720" s="3"/>
      <c r="I720" s="26"/>
      <c r="J720" s="26"/>
      <c r="K720" s="33"/>
      <c r="L720" s="34"/>
      <c r="M720" s="34" t="str">
        <f t="shared" si="189"/>
        <v/>
      </c>
      <c r="N720" s="34" t="str">
        <f t="shared" si="187"/>
        <v/>
      </c>
      <c r="O720" s="34"/>
      <c r="P720" s="34" t="str">
        <f t="shared" si="188"/>
        <v/>
      </c>
      <c r="Q720" s="34" t="str">
        <f t="shared" si="190"/>
        <v/>
      </c>
      <c r="R720" s="34" t="str">
        <f t="shared" si="191"/>
        <v/>
      </c>
      <c r="S720" s="19" t="str">
        <f t="shared" si="192"/>
        <v/>
      </c>
      <c r="T720" s="19"/>
      <c r="U720" s="19" t="str">
        <f t="shared" si="199"/>
        <v/>
      </c>
      <c r="V720" s="19" t="str">
        <f t="shared" si="193"/>
        <v/>
      </c>
      <c r="W720" s="19" t="str">
        <f t="shared" si="194"/>
        <v/>
      </c>
      <c r="X720" s="19" t="str">
        <f t="shared" si="195"/>
        <v/>
      </c>
      <c r="Y720" s="19" t="str">
        <f t="shared" si="200"/>
        <v/>
      </c>
      <c r="Z720" s="27" t="str">
        <f t="shared" si="196"/>
        <v/>
      </c>
      <c r="AA720" s="32"/>
      <c r="AB720" s="36"/>
      <c r="AC720" s="35" t="str">
        <f t="shared" si="186"/>
        <v/>
      </c>
      <c r="AD720" s="35" t="str">
        <f>IF(AA720="","",SUMIFS(商品管理表!$N$8:$N$10000,商品管理表!$C$8:$C$10000,仕入れ管理表!$D720,商品管理表!$Y$8:$Y$10000,"済"))</f>
        <v/>
      </c>
      <c r="AE720" s="35" t="str">
        <f t="shared" si="201"/>
        <v/>
      </c>
      <c r="AF720" s="18"/>
      <c r="AG720" s="18"/>
      <c r="AH720" s="18"/>
      <c r="AI720" s="156" t="str">
        <f t="shared" si="197"/>
        <v/>
      </c>
      <c r="AJ720" s="127"/>
      <c r="AK720" s="128" t="str">
        <f t="shared" si="198"/>
        <v/>
      </c>
      <c r="AL720" s="128"/>
    </row>
    <row r="721" spans="3:38" x14ac:dyDescent="0.2">
      <c r="C721" s="150">
        <v>713</v>
      </c>
      <c r="D721" s="151"/>
      <c r="E721" s="21"/>
      <c r="F721" s="24"/>
      <c r="G721" s="3"/>
      <c r="H721" s="3"/>
      <c r="I721" s="26"/>
      <c r="J721" s="26"/>
      <c r="K721" s="33"/>
      <c r="L721" s="34"/>
      <c r="M721" s="34" t="str">
        <f t="shared" si="189"/>
        <v/>
      </c>
      <c r="N721" s="34" t="str">
        <f t="shared" si="187"/>
        <v/>
      </c>
      <c r="O721" s="34"/>
      <c r="P721" s="34" t="str">
        <f t="shared" si="188"/>
        <v/>
      </c>
      <c r="Q721" s="34" t="str">
        <f t="shared" si="190"/>
        <v/>
      </c>
      <c r="R721" s="34" t="str">
        <f t="shared" si="191"/>
        <v/>
      </c>
      <c r="S721" s="19" t="str">
        <f t="shared" si="192"/>
        <v/>
      </c>
      <c r="T721" s="19"/>
      <c r="U721" s="19" t="str">
        <f t="shared" si="199"/>
        <v/>
      </c>
      <c r="V721" s="19" t="str">
        <f t="shared" si="193"/>
        <v/>
      </c>
      <c r="W721" s="19" t="str">
        <f t="shared" si="194"/>
        <v/>
      </c>
      <c r="X721" s="19" t="str">
        <f t="shared" si="195"/>
        <v/>
      </c>
      <c r="Y721" s="19" t="str">
        <f t="shared" si="200"/>
        <v/>
      </c>
      <c r="Z721" s="27" t="str">
        <f t="shared" si="196"/>
        <v/>
      </c>
      <c r="AA721" s="32"/>
      <c r="AB721" s="36"/>
      <c r="AC721" s="35" t="str">
        <f t="shared" si="186"/>
        <v/>
      </c>
      <c r="AD721" s="35" t="str">
        <f>IF(AA721="","",SUMIFS(商品管理表!$N$8:$N$10000,商品管理表!$C$8:$C$10000,仕入れ管理表!$D721,商品管理表!$Y$8:$Y$10000,"済"))</f>
        <v/>
      </c>
      <c r="AE721" s="35" t="str">
        <f t="shared" si="201"/>
        <v/>
      </c>
      <c r="AF721" s="18"/>
      <c r="AG721" s="18"/>
      <c r="AH721" s="18"/>
      <c r="AI721" s="156" t="str">
        <f t="shared" si="197"/>
        <v/>
      </c>
      <c r="AJ721" s="127"/>
      <c r="AK721" s="128" t="str">
        <f t="shared" si="198"/>
        <v/>
      </c>
      <c r="AL721" s="128"/>
    </row>
    <row r="722" spans="3:38" x14ac:dyDescent="0.2">
      <c r="C722" s="150">
        <v>714</v>
      </c>
      <c r="D722" s="151"/>
      <c r="E722" s="21"/>
      <c r="F722" s="24"/>
      <c r="G722" s="3"/>
      <c r="H722" s="3"/>
      <c r="I722" s="26"/>
      <c r="J722" s="26"/>
      <c r="K722" s="33"/>
      <c r="L722" s="34"/>
      <c r="M722" s="34" t="str">
        <f t="shared" si="189"/>
        <v/>
      </c>
      <c r="N722" s="34" t="str">
        <f t="shared" si="187"/>
        <v/>
      </c>
      <c r="O722" s="34"/>
      <c r="P722" s="34" t="str">
        <f t="shared" si="188"/>
        <v/>
      </c>
      <c r="Q722" s="34" t="str">
        <f t="shared" si="190"/>
        <v/>
      </c>
      <c r="R722" s="34" t="str">
        <f t="shared" si="191"/>
        <v/>
      </c>
      <c r="S722" s="19" t="str">
        <f t="shared" si="192"/>
        <v/>
      </c>
      <c r="T722" s="19"/>
      <c r="U722" s="19" t="str">
        <f t="shared" si="199"/>
        <v/>
      </c>
      <c r="V722" s="19" t="str">
        <f t="shared" si="193"/>
        <v/>
      </c>
      <c r="W722" s="19" t="str">
        <f t="shared" si="194"/>
        <v/>
      </c>
      <c r="X722" s="19" t="str">
        <f t="shared" si="195"/>
        <v/>
      </c>
      <c r="Y722" s="19" t="str">
        <f t="shared" si="200"/>
        <v/>
      </c>
      <c r="Z722" s="27" t="str">
        <f t="shared" si="196"/>
        <v/>
      </c>
      <c r="AA722" s="32"/>
      <c r="AB722" s="36"/>
      <c r="AC722" s="35" t="str">
        <f t="shared" si="186"/>
        <v/>
      </c>
      <c r="AD722" s="35" t="str">
        <f>IF(AA722="","",SUMIFS(商品管理表!$N$8:$N$10000,商品管理表!$C$8:$C$10000,仕入れ管理表!$D722,商品管理表!$Y$8:$Y$10000,"済"))</f>
        <v/>
      </c>
      <c r="AE722" s="35" t="str">
        <f t="shared" si="201"/>
        <v/>
      </c>
      <c r="AF722" s="18"/>
      <c r="AG722" s="18"/>
      <c r="AH722" s="18"/>
      <c r="AI722" s="156" t="str">
        <f t="shared" si="197"/>
        <v/>
      </c>
      <c r="AJ722" s="127"/>
      <c r="AK722" s="128" t="str">
        <f t="shared" si="198"/>
        <v/>
      </c>
      <c r="AL722" s="128"/>
    </row>
    <row r="723" spans="3:38" x14ac:dyDescent="0.2">
      <c r="C723" s="150">
        <v>715</v>
      </c>
      <c r="D723" s="151"/>
      <c r="E723" s="21"/>
      <c r="F723" s="24"/>
      <c r="G723" s="3"/>
      <c r="H723" s="3"/>
      <c r="I723" s="26"/>
      <c r="J723" s="26"/>
      <c r="K723" s="33"/>
      <c r="L723" s="34"/>
      <c r="M723" s="34" t="str">
        <f t="shared" si="189"/>
        <v/>
      </c>
      <c r="N723" s="34" t="str">
        <f t="shared" si="187"/>
        <v/>
      </c>
      <c r="O723" s="34"/>
      <c r="P723" s="34" t="str">
        <f t="shared" si="188"/>
        <v/>
      </c>
      <c r="Q723" s="34" t="str">
        <f t="shared" si="190"/>
        <v/>
      </c>
      <c r="R723" s="34" t="str">
        <f t="shared" si="191"/>
        <v/>
      </c>
      <c r="S723" s="19" t="str">
        <f t="shared" si="192"/>
        <v/>
      </c>
      <c r="T723" s="19"/>
      <c r="U723" s="19" t="str">
        <f t="shared" si="199"/>
        <v/>
      </c>
      <c r="V723" s="19" t="str">
        <f t="shared" si="193"/>
        <v/>
      </c>
      <c r="W723" s="19" t="str">
        <f t="shared" si="194"/>
        <v/>
      </c>
      <c r="X723" s="19" t="str">
        <f t="shared" si="195"/>
        <v/>
      </c>
      <c r="Y723" s="19" t="str">
        <f t="shared" si="200"/>
        <v/>
      </c>
      <c r="Z723" s="27" t="str">
        <f t="shared" si="196"/>
        <v/>
      </c>
      <c r="AA723" s="32"/>
      <c r="AB723" s="36"/>
      <c r="AC723" s="35" t="str">
        <f t="shared" si="186"/>
        <v/>
      </c>
      <c r="AD723" s="35" t="str">
        <f>IF(AA723="","",SUMIFS(商品管理表!$N$8:$N$10000,商品管理表!$C$8:$C$10000,仕入れ管理表!$D723,商品管理表!$Y$8:$Y$10000,"済"))</f>
        <v/>
      </c>
      <c r="AE723" s="35" t="str">
        <f t="shared" si="201"/>
        <v/>
      </c>
      <c r="AF723" s="18"/>
      <c r="AG723" s="18"/>
      <c r="AH723" s="18"/>
      <c r="AI723" s="156" t="str">
        <f t="shared" si="197"/>
        <v/>
      </c>
      <c r="AJ723" s="127"/>
      <c r="AK723" s="128" t="str">
        <f t="shared" si="198"/>
        <v/>
      </c>
      <c r="AL723" s="128"/>
    </row>
    <row r="724" spans="3:38" x14ac:dyDescent="0.2">
      <c r="C724" s="150">
        <v>716</v>
      </c>
      <c r="D724" s="151"/>
      <c r="E724" s="21"/>
      <c r="F724" s="24"/>
      <c r="G724" s="3"/>
      <c r="H724" s="3"/>
      <c r="I724" s="26"/>
      <c r="J724" s="26"/>
      <c r="K724" s="33"/>
      <c r="L724" s="34"/>
      <c r="M724" s="34" t="str">
        <f t="shared" si="189"/>
        <v/>
      </c>
      <c r="N724" s="34" t="str">
        <f t="shared" si="187"/>
        <v/>
      </c>
      <c r="O724" s="34"/>
      <c r="P724" s="34" t="str">
        <f t="shared" si="188"/>
        <v/>
      </c>
      <c r="Q724" s="34" t="str">
        <f t="shared" si="190"/>
        <v/>
      </c>
      <c r="R724" s="34" t="str">
        <f t="shared" si="191"/>
        <v/>
      </c>
      <c r="S724" s="19" t="str">
        <f t="shared" si="192"/>
        <v/>
      </c>
      <c r="T724" s="19"/>
      <c r="U724" s="19" t="str">
        <f t="shared" si="199"/>
        <v/>
      </c>
      <c r="V724" s="19" t="str">
        <f t="shared" si="193"/>
        <v/>
      </c>
      <c r="W724" s="19" t="str">
        <f t="shared" si="194"/>
        <v/>
      </c>
      <c r="X724" s="19" t="str">
        <f t="shared" si="195"/>
        <v/>
      </c>
      <c r="Y724" s="19" t="str">
        <f t="shared" si="200"/>
        <v/>
      </c>
      <c r="Z724" s="27" t="str">
        <f t="shared" si="196"/>
        <v/>
      </c>
      <c r="AA724" s="32"/>
      <c r="AB724" s="36"/>
      <c r="AC724" s="35" t="str">
        <f t="shared" si="186"/>
        <v/>
      </c>
      <c r="AD724" s="35" t="str">
        <f>IF(AA724="","",SUMIFS(商品管理表!$N$8:$N$10000,商品管理表!$C$8:$C$10000,仕入れ管理表!$D724,商品管理表!$Y$8:$Y$10000,"済"))</f>
        <v/>
      </c>
      <c r="AE724" s="35" t="str">
        <f t="shared" si="201"/>
        <v/>
      </c>
      <c r="AF724" s="18"/>
      <c r="AG724" s="18"/>
      <c r="AH724" s="18"/>
      <c r="AI724" s="156" t="str">
        <f t="shared" si="197"/>
        <v/>
      </c>
      <c r="AJ724" s="127"/>
      <c r="AK724" s="128" t="str">
        <f t="shared" si="198"/>
        <v/>
      </c>
      <c r="AL724" s="128"/>
    </row>
    <row r="725" spans="3:38" x14ac:dyDescent="0.2">
      <c r="C725" s="150">
        <v>717</v>
      </c>
      <c r="D725" s="151"/>
      <c r="E725" s="21"/>
      <c r="F725" s="24"/>
      <c r="G725" s="3"/>
      <c r="H725" s="3"/>
      <c r="I725" s="26"/>
      <c r="J725" s="26"/>
      <c r="K725" s="33"/>
      <c r="L725" s="34"/>
      <c r="M725" s="34" t="str">
        <f t="shared" si="189"/>
        <v/>
      </c>
      <c r="N725" s="34" t="str">
        <f t="shared" si="187"/>
        <v/>
      </c>
      <c r="O725" s="34"/>
      <c r="P725" s="34" t="str">
        <f t="shared" si="188"/>
        <v/>
      </c>
      <c r="Q725" s="34" t="str">
        <f t="shared" si="190"/>
        <v/>
      </c>
      <c r="R725" s="34" t="str">
        <f t="shared" si="191"/>
        <v/>
      </c>
      <c r="S725" s="19" t="str">
        <f t="shared" si="192"/>
        <v/>
      </c>
      <c r="T725" s="19"/>
      <c r="U725" s="19" t="str">
        <f t="shared" si="199"/>
        <v/>
      </c>
      <c r="V725" s="19" t="str">
        <f t="shared" si="193"/>
        <v/>
      </c>
      <c r="W725" s="19" t="str">
        <f t="shared" si="194"/>
        <v/>
      </c>
      <c r="X725" s="19" t="str">
        <f t="shared" si="195"/>
        <v/>
      </c>
      <c r="Y725" s="19" t="str">
        <f t="shared" si="200"/>
        <v/>
      </c>
      <c r="Z725" s="27" t="str">
        <f t="shared" si="196"/>
        <v/>
      </c>
      <c r="AA725" s="32"/>
      <c r="AB725" s="36"/>
      <c r="AC725" s="35" t="str">
        <f t="shared" si="186"/>
        <v/>
      </c>
      <c r="AD725" s="35" t="str">
        <f>IF(AA725="","",SUMIFS(商品管理表!$N$8:$N$10000,商品管理表!$C$8:$C$10000,仕入れ管理表!$D725,商品管理表!$Y$8:$Y$10000,"済"))</f>
        <v/>
      </c>
      <c r="AE725" s="35" t="str">
        <f t="shared" si="201"/>
        <v/>
      </c>
      <c r="AF725" s="18"/>
      <c r="AG725" s="18"/>
      <c r="AH725" s="18"/>
      <c r="AI725" s="156" t="str">
        <f t="shared" si="197"/>
        <v/>
      </c>
      <c r="AJ725" s="127"/>
      <c r="AK725" s="128" t="str">
        <f t="shared" si="198"/>
        <v/>
      </c>
      <c r="AL725" s="128"/>
    </row>
    <row r="726" spans="3:38" x14ac:dyDescent="0.2">
      <c r="C726" s="150">
        <v>718</v>
      </c>
      <c r="D726" s="151"/>
      <c r="E726" s="21"/>
      <c r="F726" s="24"/>
      <c r="G726" s="3"/>
      <c r="H726" s="3"/>
      <c r="I726" s="26"/>
      <c r="J726" s="26"/>
      <c r="K726" s="33"/>
      <c r="L726" s="34"/>
      <c r="M726" s="34" t="str">
        <f t="shared" si="189"/>
        <v/>
      </c>
      <c r="N726" s="34" t="str">
        <f t="shared" si="187"/>
        <v/>
      </c>
      <c r="O726" s="34"/>
      <c r="P726" s="34" t="str">
        <f t="shared" si="188"/>
        <v/>
      </c>
      <c r="Q726" s="34" t="str">
        <f t="shared" si="190"/>
        <v/>
      </c>
      <c r="R726" s="34" t="str">
        <f t="shared" si="191"/>
        <v/>
      </c>
      <c r="S726" s="19" t="str">
        <f t="shared" si="192"/>
        <v/>
      </c>
      <c r="T726" s="19"/>
      <c r="U726" s="19" t="str">
        <f t="shared" si="199"/>
        <v/>
      </c>
      <c r="V726" s="19" t="str">
        <f t="shared" si="193"/>
        <v/>
      </c>
      <c r="W726" s="19" t="str">
        <f t="shared" si="194"/>
        <v/>
      </c>
      <c r="X726" s="19" t="str">
        <f t="shared" si="195"/>
        <v/>
      </c>
      <c r="Y726" s="19" t="str">
        <f t="shared" si="200"/>
        <v/>
      </c>
      <c r="Z726" s="27" t="str">
        <f t="shared" si="196"/>
        <v/>
      </c>
      <c r="AA726" s="32"/>
      <c r="AB726" s="36"/>
      <c r="AC726" s="35" t="str">
        <f t="shared" si="186"/>
        <v/>
      </c>
      <c r="AD726" s="35" t="str">
        <f>IF(AA726="","",SUMIFS(商品管理表!$N$8:$N$10000,商品管理表!$C$8:$C$10000,仕入れ管理表!$D726,商品管理表!$Y$8:$Y$10000,"済"))</f>
        <v/>
      </c>
      <c r="AE726" s="35" t="str">
        <f t="shared" si="201"/>
        <v/>
      </c>
      <c r="AF726" s="18"/>
      <c r="AG726" s="18"/>
      <c r="AH726" s="18"/>
      <c r="AI726" s="156" t="str">
        <f t="shared" si="197"/>
        <v/>
      </c>
      <c r="AJ726" s="127"/>
      <c r="AK726" s="128" t="str">
        <f t="shared" si="198"/>
        <v/>
      </c>
      <c r="AL726" s="128"/>
    </row>
    <row r="727" spans="3:38" x14ac:dyDescent="0.2">
      <c r="C727" s="150">
        <v>719</v>
      </c>
      <c r="D727" s="151"/>
      <c r="E727" s="21"/>
      <c r="F727" s="24"/>
      <c r="G727" s="3"/>
      <c r="H727" s="3"/>
      <c r="I727" s="26"/>
      <c r="J727" s="26"/>
      <c r="K727" s="33"/>
      <c r="L727" s="34"/>
      <c r="M727" s="34" t="str">
        <f t="shared" si="189"/>
        <v/>
      </c>
      <c r="N727" s="34" t="str">
        <f t="shared" si="187"/>
        <v/>
      </c>
      <c r="O727" s="34"/>
      <c r="P727" s="34" t="str">
        <f t="shared" si="188"/>
        <v/>
      </c>
      <c r="Q727" s="34" t="str">
        <f t="shared" si="190"/>
        <v/>
      </c>
      <c r="R727" s="34" t="str">
        <f t="shared" si="191"/>
        <v/>
      </c>
      <c r="S727" s="19" t="str">
        <f t="shared" si="192"/>
        <v/>
      </c>
      <c r="T727" s="19"/>
      <c r="U727" s="19" t="str">
        <f t="shared" si="199"/>
        <v/>
      </c>
      <c r="V727" s="19" t="str">
        <f t="shared" si="193"/>
        <v/>
      </c>
      <c r="W727" s="19" t="str">
        <f t="shared" si="194"/>
        <v/>
      </c>
      <c r="X727" s="19" t="str">
        <f t="shared" si="195"/>
        <v/>
      </c>
      <c r="Y727" s="19" t="str">
        <f t="shared" si="200"/>
        <v/>
      </c>
      <c r="Z727" s="27" t="str">
        <f t="shared" si="196"/>
        <v/>
      </c>
      <c r="AA727" s="32"/>
      <c r="AB727" s="36"/>
      <c r="AC727" s="35" t="str">
        <f t="shared" si="186"/>
        <v/>
      </c>
      <c r="AD727" s="35" t="str">
        <f>IF(AA727="","",SUMIFS(商品管理表!$N$8:$N$10000,商品管理表!$C$8:$C$10000,仕入れ管理表!$D727,商品管理表!$Y$8:$Y$10000,"済"))</f>
        <v/>
      </c>
      <c r="AE727" s="35" t="str">
        <f t="shared" si="201"/>
        <v/>
      </c>
      <c r="AF727" s="18"/>
      <c r="AG727" s="18"/>
      <c r="AH727" s="18"/>
      <c r="AI727" s="156" t="str">
        <f t="shared" si="197"/>
        <v/>
      </c>
      <c r="AJ727" s="127"/>
      <c r="AK727" s="128" t="str">
        <f t="shared" si="198"/>
        <v/>
      </c>
      <c r="AL727" s="128"/>
    </row>
    <row r="728" spans="3:38" x14ac:dyDescent="0.2">
      <c r="C728" s="150">
        <v>720</v>
      </c>
      <c r="D728" s="151"/>
      <c r="E728" s="21"/>
      <c r="F728" s="24"/>
      <c r="G728" s="3"/>
      <c r="H728" s="3"/>
      <c r="I728" s="26"/>
      <c r="J728" s="26"/>
      <c r="K728" s="33"/>
      <c r="L728" s="34"/>
      <c r="M728" s="34" t="str">
        <f t="shared" si="189"/>
        <v/>
      </c>
      <c r="N728" s="34" t="str">
        <f t="shared" si="187"/>
        <v/>
      </c>
      <c r="O728" s="34"/>
      <c r="P728" s="34" t="str">
        <f t="shared" si="188"/>
        <v/>
      </c>
      <c r="Q728" s="34" t="str">
        <f t="shared" si="190"/>
        <v/>
      </c>
      <c r="R728" s="34" t="str">
        <f t="shared" si="191"/>
        <v/>
      </c>
      <c r="S728" s="19" t="str">
        <f t="shared" si="192"/>
        <v/>
      </c>
      <c r="T728" s="19"/>
      <c r="U728" s="19" t="str">
        <f t="shared" si="199"/>
        <v/>
      </c>
      <c r="V728" s="19" t="str">
        <f t="shared" si="193"/>
        <v/>
      </c>
      <c r="W728" s="19" t="str">
        <f t="shared" si="194"/>
        <v/>
      </c>
      <c r="X728" s="19" t="str">
        <f t="shared" si="195"/>
        <v/>
      </c>
      <c r="Y728" s="19" t="str">
        <f t="shared" si="200"/>
        <v/>
      </c>
      <c r="Z728" s="27" t="str">
        <f t="shared" si="196"/>
        <v/>
      </c>
      <c r="AA728" s="32"/>
      <c r="AB728" s="36"/>
      <c r="AC728" s="35" t="str">
        <f t="shared" si="186"/>
        <v/>
      </c>
      <c r="AD728" s="35" t="str">
        <f>IF(AA728="","",SUMIFS(商品管理表!$N$8:$N$10000,商品管理表!$C$8:$C$10000,仕入れ管理表!$D728,商品管理表!$Y$8:$Y$10000,"済"))</f>
        <v/>
      </c>
      <c r="AE728" s="35" t="str">
        <f t="shared" si="201"/>
        <v/>
      </c>
      <c r="AF728" s="18"/>
      <c r="AG728" s="18"/>
      <c r="AH728" s="18"/>
      <c r="AI728" s="156" t="str">
        <f t="shared" si="197"/>
        <v/>
      </c>
      <c r="AJ728" s="127"/>
      <c r="AK728" s="128" t="str">
        <f t="shared" si="198"/>
        <v/>
      </c>
      <c r="AL728" s="128"/>
    </row>
    <row r="729" spans="3:38" x14ac:dyDescent="0.2">
      <c r="C729" s="150">
        <v>721</v>
      </c>
      <c r="D729" s="151"/>
      <c r="E729" s="21"/>
      <c r="F729" s="24"/>
      <c r="G729" s="3"/>
      <c r="H729" s="3"/>
      <c r="I729" s="26"/>
      <c r="J729" s="26"/>
      <c r="K729" s="33"/>
      <c r="L729" s="34"/>
      <c r="M729" s="34" t="str">
        <f t="shared" si="189"/>
        <v/>
      </c>
      <c r="N729" s="34" t="str">
        <f t="shared" si="187"/>
        <v/>
      </c>
      <c r="O729" s="34"/>
      <c r="P729" s="34" t="str">
        <f t="shared" si="188"/>
        <v/>
      </c>
      <c r="Q729" s="34" t="str">
        <f t="shared" si="190"/>
        <v/>
      </c>
      <c r="R729" s="34" t="str">
        <f t="shared" si="191"/>
        <v/>
      </c>
      <c r="S729" s="19" t="str">
        <f t="shared" si="192"/>
        <v/>
      </c>
      <c r="T729" s="19"/>
      <c r="U729" s="19" t="str">
        <f t="shared" si="199"/>
        <v/>
      </c>
      <c r="V729" s="19" t="str">
        <f t="shared" si="193"/>
        <v/>
      </c>
      <c r="W729" s="19" t="str">
        <f t="shared" si="194"/>
        <v/>
      </c>
      <c r="X729" s="19" t="str">
        <f t="shared" si="195"/>
        <v/>
      </c>
      <c r="Y729" s="19" t="str">
        <f t="shared" si="200"/>
        <v/>
      </c>
      <c r="Z729" s="27" t="str">
        <f t="shared" si="196"/>
        <v/>
      </c>
      <c r="AA729" s="32"/>
      <c r="AB729" s="36"/>
      <c r="AC729" s="35" t="str">
        <f t="shared" si="186"/>
        <v/>
      </c>
      <c r="AD729" s="35" t="str">
        <f>IF(AA729="","",SUMIFS(商品管理表!$N$8:$N$10000,商品管理表!$C$8:$C$10000,仕入れ管理表!$D729,商品管理表!$Y$8:$Y$10000,"済"))</f>
        <v/>
      </c>
      <c r="AE729" s="35" t="str">
        <f t="shared" si="201"/>
        <v/>
      </c>
      <c r="AF729" s="18"/>
      <c r="AG729" s="18"/>
      <c r="AH729" s="18"/>
      <c r="AI729" s="156" t="str">
        <f t="shared" si="197"/>
        <v/>
      </c>
      <c r="AJ729" s="127"/>
      <c r="AK729" s="128" t="str">
        <f t="shared" si="198"/>
        <v/>
      </c>
      <c r="AL729" s="128"/>
    </row>
    <row r="730" spans="3:38" x14ac:dyDescent="0.2">
      <c r="C730" s="150">
        <v>722</v>
      </c>
      <c r="D730" s="151"/>
      <c r="E730" s="21"/>
      <c r="F730" s="24"/>
      <c r="G730" s="3"/>
      <c r="H730" s="3"/>
      <c r="I730" s="26"/>
      <c r="J730" s="26"/>
      <c r="K730" s="33"/>
      <c r="L730" s="34"/>
      <c r="M730" s="34" t="str">
        <f t="shared" si="189"/>
        <v/>
      </c>
      <c r="N730" s="34" t="str">
        <f t="shared" si="187"/>
        <v/>
      </c>
      <c r="O730" s="34"/>
      <c r="P730" s="34" t="str">
        <f t="shared" si="188"/>
        <v/>
      </c>
      <c r="Q730" s="34" t="str">
        <f t="shared" si="190"/>
        <v/>
      </c>
      <c r="R730" s="34" t="str">
        <f t="shared" si="191"/>
        <v/>
      </c>
      <c r="S730" s="19" t="str">
        <f t="shared" si="192"/>
        <v/>
      </c>
      <c r="T730" s="19"/>
      <c r="U730" s="19" t="str">
        <f t="shared" si="199"/>
        <v/>
      </c>
      <c r="V730" s="19" t="str">
        <f t="shared" si="193"/>
        <v/>
      </c>
      <c r="W730" s="19" t="str">
        <f t="shared" si="194"/>
        <v/>
      </c>
      <c r="X730" s="19" t="str">
        <f t="shared" si="195"/>
        <v/>
      </c>
      <c r="Y730" s="19" t="str">
        <f t="shared" si="200"/>
        <v/>
      </c>
      <c r="Z730" s="27" t="str">
        <f t="shared" si="196"/>
        <v/>
      </c>
      <c r="AA730" s="32"/>
      <c r="AB730" s="36"/>
      <c r="AC730" s="35" t="str">
        <f t="shared" si="186"/>
        <v/>
      </c>
      <c r="AD730" s="35" t="str">
        <f>IF(AA730="","",SUMIFS(商品管理表!$N$8:$N$10000,商品管理表!$C$8:$C$10000,仕入れ管理表!$D730,商品管理表!$Y$8:$Y$10000,"済"))</f>
        <v/>
      </c>
      <c r="AE730" s="35" t="str">
        <f t="shared" si="201"/>
        <v/>
      </c>
      <c r="AF730" s="18"/>
      <c r="AG730" s="18"/>
      <c r="AH730" s="18"/>
      <c r="AI730" s="156" t="str">
        <f t="shared" si="197"/>
        <v/>
      </c>
      <c r="AJ730" s="127"/>
      <c r="AK730" s="128" t="str">
        <f t="shared" si="198"/>
        <v/>
      </c>
      <c r="AL730" s="128"/>
    </row>
    <row r="731" spans="3:38" x14ac:dyDescent="0.2">
      <c r="C731" s="150">
        <v>723</v>
      </c>
      <c r="D731" s="151"/>
      <c r="E731" s="21"/>
      <c r="F731" s="24"/>
      <c r="G731" s="3"/>
      <c r="H731" s="3"/>
      <c r="I731" s="26"/>
      <c r="J731" s="26"/>
      <c r="K731" s="33"/>
      <c r="L731" s="34"/>
      <c r="M731" s="34" t="str">
        <f t="shared" si="189"/>
        <v/>
      </c>
      <c r="N731" s="34" t="str">
        <f t="shared" si="187"/>
        <v/>
      </c>
      <c r="O731" s="34"/>
      <c r="P731" s="34" t="str">
        <f t="shared" si="188"/>
        <v/>
      </c>
      <c r="Q731" s="34" t="str">
        <f t="shared" si="190"/>
        <v/>
      </c>
      <c r="R731" s="34" t="str">
        <f t="shared" si="191"/>
        <v/>
      </c>
      <c r="S731" s="19" t="str">
        <f t="shared" si="192"/>
        <v/>
      </c>
      <c r="T731" s="19"/>
      <c r="U731" s="19" t="str">
        <f t="shared" si="199"/>
        <v/>
      </c>
      <c r="V731" s="19" t="str">
        <f t="shared" si="193"/>
        <v/>
      </c>
      <c r="W731" s="19" t="str">
        <f t="shared" si="194"/>
        <v/>
      </c>
      <c r="X731" s="19" t="str">
        <f t="shared" si="195"/>
        <v/>
      </c>
      <c r="Y731" s="19" t="str">
        <f t="shared" si="200"/>
        <v/>
      </c>
      <c r="Z731" s="27" t="str">
        <f t="shared" si="196"/>
        <v/>
      </c>
      <c r="AA731" s="32"/>
      <c r="AB731" s="36"/>
      <c r="AC731" s="35" t="str">
        <f t="shared" si="186"/>
        <v/>
      </c>
      <c r="AD731" s="35" t="str">
        <f>IF(AA731="","",SUMIFS(商品管理表!$N$8:$N$10000,商品管理表!$C$8:$C$10000,仕入れ管理表!$D731,商品管理表!$Y$8:$Y$10000,"済"))</f>
        <v/>
      </c>
      <c r="AE731" s="35" t="str">
        <f t="shared" si="201"/>
        <v/>
      </c>
      <c r="AF731" s="18"/>
      <c r="AG731" s="18"/>
      <c r="AH731" s="18"/>
      <c r="AI731" s="156" t="str">
        <f t="shared" si="197"/>
        <v/>
      </c>
      <c r="AJ731" s="127"/>
      <c r="AK731" s="128" t="str">
        <f t="shared" si="198"/>
        <v/>
      </c>
      <c r="AL731" s="128"/>
    </row>
    <row r="732" spans="3:38" x14ac:dyDescent="0.2">
      <c r="C732" s="150">
        <v>724</v>
      </c>
      <c r="D732" s="151"/>
      <c r="E732" s="21"/>
      <c r="F732" s="24"/>
      <c r="G732" s="3"/>
      <c r="H732" s="3"/>
      <c r="I732" s="26"/>
      <c r="J732" s="26"/>
      <c r="K732" s="33"/>
      <c r="L732" s="34"/>
      <c r="M732" s="34" t="str">
        <f t="shared" si="189"/>
        <v/>
      </c>
      <c r="N732" s="34" t="str">
        <f t="shared" si="187"/>
        <v/>
      </c>
      <c r="O732" s="34"/>
      <c r="P732" s="34" t="str">
        <f t="shared" si="188"/>
        <v/>
      </c>
      <c r="Q732" s="34" t="str">
        <f t="shared" si="190"/>
        <v/>
      </c>
      <c r="R732" s="34" t="str">
        <f t="shared" si="191"/>
        <v/>
      </c>
      <c r="S732" s="19" t="str">
        <f t="shared" si="192"/>
        <v/>
      </c>
      <c r="T732" s="19"/>
      <c r="U732" s="19" t="str">
        <f t="shared" si="199"/>
        <v/>
      </c>
      <c r="V732" s="19" t="str">
        <f t="shared" si="193"/>
        <v/>
      </c>
      <c r="W732" s="19" t="str">
        <f t="shared" si="194"/>
        <v/>
      </c>
      <c r="X732" s="19" t="str">
        <f t="shared" si="195"/>
        <v/>
      </c>
      <c r="Y732" s="19" t="str">
        <f t="shared" si="200"/>
        <v/>
      </c>
      <c r="Z732" s="27" t="str">
        <f t="shared" si="196"/>
        <v/>
      </c>
      <c r="AA732" s="32"/>
      <c r="AB732" s="36"/>
      <c r="AC732" s="35" t="str">
        <f t="shared" si="186"/>
        <v/>
      </c>
      <c r="AD732" s="35" t="str">
        <f>IF(AA732="","",SUMIFS(商品管理表!$N$8:$N$10000,商品管理表!$C$8:$C$10000,仕入れ管理表!$D732,商品管理表!$Y$8:$Y$10000,"済"))</f>
        <v/>
      </c>
      <c r="AE732" s="35" t="str">
        <f t="shared" si="201"/>
        <v/>
      </c>
      <c r="AF732" s="18"/>
      <c r="AG732" s="18"/>
      <c r="AH732" s="18"/>
      <c r="AI732" s="156" t="str">
        <f t="shared" si="197"/>
        <v/>
      </c>
      <c r="AJ732" s="127"/>
      <c r="AK732" s="128" t="str">
        <f t="shared" si="198"/>
        <v/>
      </c>
      <c r="AL732" s="128"/>
    </row>
    <row r="733" spans="3:38" x14ac:dyDescent="0.2">
      <c r="C733" s="150">
        <v>725</v>
      </c>
      <c r="D733" s="151"/>
      <c r="E733" s="21"/>
      <c r="F733" s="24"/>
      <c r="G733" s="3"/>
      <c r="H733" s="3"/>
      <c r="I733" s="26"/>
      <c r="J733" s="26"/>
      <c r="K733" s="33"/>
      <c r="L733" s="34"/>
      <c r="M733" s="34" t="str">
        <f t="shared" si="189"/>
        <v/>
      </c>
      <c r="N733" s="34" t="str">
        <f t="shared" si="187"/>
        <v/>
      </c>
      <c r="O733" s="34"/>
      <c r="P733" s="34" t="str">
        <f t="shared" si="188"/>
        <v/>
      </c>
      <c r="Q733" s="34" t="str">
        <f t="shared" si="190"/>
        <v/>
      </c>
      <c r="R733" s="34" t="str">
        <f t="shared" si="191"/>
        <v/>
      </c>
      <c r="S733" s="19" t="str">
        <f t="shared" si="192"/>
        <v/>
      </c>
      <c r="T733" s="19"/>
      <c r="U733" s="19" t="str">
        <f t="shared" si="199"/>
        <v/>
      </c>
      <c r="V733" s="19" t="str">
        <f t="shared" si="193"/>
        <v/>
      </c>
      <c r="W733" s="19" t="str">
        <f t="shared" si="194"/>
        <v/>
      </c>
      <c r="X733" s="19" t="str">
        <f t="shared" si="195"/>
        <v/>
      </c>
      <c r="Y733" s="19" t="str">
        <f t="shared" si="200"/>
        <v/>
      </c>
      <c r="Z733" s="27" t="str">
        <f t="shared" si="196"/>
        <v/>
      </c>
      <c r="AA733" s="32"/>
      <c r="AB733" s="36"/>
      <c r="AC733" s="35" t="str">
        <f t="shared" si="186"/>
        <v/>
      </c>
      <c r="AD733" s="35" t="str">
        <f>IF(AA733="","",SUMIFS(商品管理表!$N$8:$N$10000,商品管理表!$C$8:$C$10000,仕入れ管理表!$D733,商品管理表!$Y$8:$Y$10000,"済"))</f>
        <v/>
      </c>
      <c r="AE733" s="35" t="str">
        <f t="shared" si="201"/>
        <v/>
      </c>
      <c r="AF733" s="18"/>
      <c r="AG733" s="18"/>
      <c r="AH733" s="18"/>
      <c r="AI733" s="156" t="str">
        <f t="shared" si="197"/>
        <v/>
      </c>
      <c r="AJ733" s="127"/>
      <c r="AK733" s="128" t="str">
        <f t="shared" si="198"/>
        <v/>
      </c>
      <c r="AL733" s="128"/>
    </row>
    <row r="734" spans="3:38" x14ac:dyDescent="0.2">
      <c r="C734" s="150">
        <v>726</v>
      </c>
      <c r="D734" s="151"/>
      <c r="E734" s="21"/>
      <c r="F734" s="24"/>
      <c r="G734" s="3"/>
      <c r="H734" s="3"/>
      <c r="I734" s="26"/>
      <c r="J734" s="26"/>
      <c r="K734" s="33"/>
      <c r="L734" s="34"/>
      <c r="M734" s="34" t="str">
        <f t="shared" si="189"/>
        <v/>
      </c>
      <c r="N734" s="34" t="str">
        <f t="shared" si="187"/>
        <v/>
      </c>
      <c r="O734" s="34"/>
      <c r="P734" s="34" t="str">
        <f t="shared" si="188"/>
        <v/>
      </c>
      <c r="Q734" s="34" t="str">
        <f t="shared" si="190"/>
        <v/>
      </c>
      <c r="R734" s="34" t="str">
        <f t="shared" si="191"/>
        <v/>
      </c>
      <c r="S734" s="19" t="str">
        <f t="shared" si="192"/>
        <v/>
      </c>
      <c r="T734" s="19"/>
      <c r="U734" s="19" t="str">
        <f t="shared" si="199"/>
        <v/>
      </c>
      <c r="V734" s="19" t="str">
        <f t="shared" si="193"/>
        <v/>
      </c>
      <c r="W734" s="19" t="str">
        <f t="shared" si="194"/>
        <v/>
      </c>
      <c r="X734" s="19" t="str">
        <f t="shared" si="195"/>
        <v/>
      </c>
      <c r="Y734" s="19" t="str">
        <f t="shared" si="200"/>
        <v/>
      </c>
      <c r="Z734" s="27" t="str">
        <f t="shared" si="196"/>
        <v/>
      </c>
      <c r="AA734" s="32"/>
      <c r="AB734" s="36"/>
      <c r="AC734" s="35" t="str">
        <f t="shared" si="186"/>
        <v/>
      </c>
      <c r="AD734" s="35" t="str">
        <f>IF(AA734="","",SUMIFS(商品管理表!$N$8:$N$10000,商品管理表!$C$8:$C$10000,仕入れ管理表!$D734,商品管理表!$Y$8:$Y$10000,"済"))</f>
        <v/>
      </c>
      <c r="AE734" s="35" t="str">
        <f t="shared" si="201"/>
        <v/>
      </c>
      <c r="AF734" s="18"/>
      <c r="AG734" s="18"/>
      <c r="AH734" s="18"/>
      <c r="AI734" s="156" t="str">
        <f t="shared" si="197"/>
        <v/>
      </c>
      <c r="AJ734" s="127"/>
      <c r="AK734" s="128" t="str">
        <f t="shared" si="198"/>
        <v/>
      </c>
      <c r="AL734" s="128"/>
    </row>
    <row r="735" spans="3:38" x14ac:dyDescent="0.2">
      <c r="C735" s="150">
        <v>727</v>
      </c>
      <c r="D735" s="151"/>
      <c r="E735" s="21"/>
      <c r="F735" s="24"/>
      <c r="G735" s="3"/>
      <c r="H735" s="3"/>
      <c r="I735" s="26"/>
      <c r="J735" s="26"/>
      <c r="K735" s="33"/>
      <c r="L735" s="34"/>
      <c r="M735" s="34" t="str">
        <f t="shared" si="189"/>
        <v/>
      </c>
      <c r="N735" s="34" t="str">
        <f t="shared" si="187"/>
        <v/>
      </c>
      <c r="O735" s="34"/>
      <c r="P735" s="34" t="str">
        <f t="shared" si="188"/>
        <v/>
      </c>
      <c r="Q735" s="34" t="str">
        <f t="shared" si="190"/>
        <v/>
      </c>
      <c r="R735" s="34" t="str">
        <f t="shared" si="191"/>
        <v/>
      </c>
      <c r="S735" s="19" t="str">
        <f t="shared" si="192"/>
        <v/>
      </c>
      <c r="T735" s="19"/>
      <c r="U735" s="19" t="str">
        <f t="shared" si="199"/>
        <v/>
      </c>
      <c r="V735" s="19" t="str">
        <f t="shared" si="193"/>
        <v/>
      </c>
      <c r="W735" s="19" t="str">
        <f t="shared" si="194"/>
        <v/>
      </c>
      <c r="X735" s="19" t="str">
        <f t="shared" si="195"/>
        <v/>
      </c>
      <c r="Y735" s="19" t="str">
        <f t="shared" si="200"/>
        <v/>
      </c>
      <c r="Z735" s="27" t="str">
        <f t="shared" si="196"/>
        <v/>
      </c>
      <c r="AA735" s="32"/>
      <c r="AB735" s="36"/>
      <c r="AC735" s="35" t="str">
        <f t="shared" si="186"/>
        <v/>
      </c>
      <c r="AD735" s="35" t="str">
        <f>IF(AA735="","",SUMIFS(商品管理表!$N$8:$N$10000,商品管理表!$C$8:$C$10000,仕入れ管理表!$D735,商品管理表!$Y$8:$Y$10000,"済"))</f>
        <v/>
      </c>
      <c r="AE735" s="35" t="str">
        <f t="shared" si="201"/>
        <v/>
      </c>
      <c r="AF735" s="18"/>
      <c r="AG735" s="18"/>
      <c r="AH735" s="18"/>
      <c r="AI735" s="156" t="str">
        <f t="shared" si="197"/>
        <v/>
      </c>
      <c r="AJ735" s="127"/>
      <c r="AK735" s="128" t="str">
        <f t="shared" si="198"/>
        <v/>
      </c>
      <c r="AL735" s="128"/>
    </row>
    <row r="736" spans="3:38" x14ac:dyDescent="0.2">
      <c r="C736" s="150">
        <v>728</v>
      </c>
      <c r="D736" s="151"/>
      <c r="E736" s="21"/>
      <c r="F736" s="24"/>
      <c r="G736" s="3"/>
      <c r="H736" s="3"/>
      <c r="I736" s="26"/>
      <c r="J736" s="26"/>
      <c r="K736" s="33"/>
      <c r="L736" s="34"/>
      <c r="M736" s="34" t="str">
        <f t="shared" si="189"/>
        <v/>
      </c>
      <c r="N736" s="34" t="str">
        <f t="shared" si="187"/>
        <v/>
      </c>
      <c r="O736" s="34"/>
      <c r="P736" s="34" t="str">
        <f t="shared" si="188"/>
        <v/>
      </c>
      <c r="Q736" s="34" t="str">
        <f t="shared" si="190"/>
        <v/>
      </c>
      <c r="R736" s="34" t="str">
        <f t="shared" si="191"/>
        <v/>
      </c>
      <c r="S736" s="19" t="str">
        <f t="shared" si="192"/>
        <v/>
      </c>
      <c r="T736" s="19"/>
      <c r="U736" s="19" t="str">
        <f t="shared" si="199"/>
        <v/>
      </c>
      <c r="V736" s="19" t="str">
        <f t="shared" si="193"/>
        <v/>
      </c>
      <c r="W736" s="19" t="str">
        <f t="shared" si="194"/>
        <v/>
      </c>
      <c r="X736" s="19" t="str">
        <f t="shared" si="195"/>
        <v/>
      </c>
      <c r="Y736" s="19" t="str">
        <f t="shared" si="200"/>
        <v/>
      </c>
      <c r="Z736" s="27" t="str">
        <f t="shared" si="196"/>
        <v/>
      </c>
      <c r="AA736" s="32"/>
      <c r="AB736" s="36"/>
      <c r="AC736" s="35" t="str">
        <f t="shared" si="186"/>
        <v/>
      </c>
      <c r="AD736" s="35" t="str">
        <f>IF(AA736="","",SUMIFS(商品管理表!$N$8:$N$10000,商品管理表!$C$8:$C$10000,仕入れ管理表!$D736,商品管理表!$Y$8:$Y$10000,"済"))</f>
        <v/>
      </c>
      <c r="AE736" s="35" t="str">
        <f t="shared" si="201"/>
        <v/>
      </c>
      <c r="AF736" s="18"/>
      <c r="AG736" s="18"/>
      <c r="AH736" s="18"/>
      <c r="AI736" s="156" t="str">
        <f t="shared" si="197"/>
        <v/>
      </c>
      <c r="AJ736" s="127"/>
      <c r="AK736" s="128" t="str">
        <f t="shared" si="198"/>
        <v/>
      </c>
      <c r="AL736" s="128"/>
    </row>
    <row r="737" spans="3:38" x14ac:dyDescent="0.2">
      <c r="C737" s="150">
        <v>729</v>
      </c>
      <c r="D737" s="151"/>
      <c r="E737" s="21"/>
      <c r="F737" s="24"/>
      <c r="G737" s="3"/>
      <c r="H737" s="3"/>
      <c r="I737" s="26"/>
      <c r="J737" s="26"/>
      <c r="K737" s="33"/>
      <c r="L737" s="34"/>
      <c r="M737" s="34" t="str">
        <f t="shared" si="189"/>
        <v/>
      </c>
      <c r="N737" s="34" t="str">
        <f t="shared" si="187"/>
        <v/>
      </c>
      <c r="O737" s="34"/>
      <c r="P737" s="34" t="str">
        <f t="shared" si="188"/>
        <v/>
      </c>
      <c r="Q737" s="34" t="str">
        <f t="shared" si="190"/>
        <v/>
      </c>
      <c r="R737" s="34" t="str">
        <f t="shared" si="191"/>
        <v/>
      </c>
      <c r="S737" s="19" t="str">
        <f t="shared" si="192"/>
        <v/>
      </c>
      <c r="T737" s="19"/>
      <c r="U737" s="19" t="str">
        <f t="shared" si="199"/>
        <v/>
      </c>
      <c r="V737" s="19" t="str">
        <f t="shared" si="193"/>
        <v/>
      </c>
      <c r="W737" s="19" t="str">
        <f t="shared" si="194"/>
        <v/>
      </c>
      <c r="X737" s="19" t="str">
        <f t="shared" si="195"/>
        <v/>
      </c>
      <c r="Y737" s="19" t="str">
        <f t="shared" si="200"/>
        <v/>
      </c>
      <c r="Z737" s="27" t="str">
        <f t="shared" si="196"/>
        <v/>
      </c>
      <c r="AA737" s="32"/>
      <c r="AB737" s="36"/>
      <c r="AC737" s="35" t="str">
        <f t="shared" si="186"/>
        <v/>
      </c>
      <c r="AD737" s="35" t="str">
        <f>IF(AA737="","",SUMIFS(商品管理表!$N$8:$N$10000,商品管理表!$C$8:$C$10000,仕入れ管理表!$D737,商品管理表!$Y$8:$Y$10000,"済"))</f>
        <v/>
      </c>
      <c r="AE737" s="35" t="str">
        <f t="shared" si="201"/>
        <v/>
      </c>
      <c r="AF737" s="18"/>
      <c r="AG737" s="18"/>
      <c r="AH737" s="18"/>
      <c r="AI737" s="156" t="str">
        <f t="shared" si="197"/>
        <v/>
      </c>
      <c r="AJ737" s="127"/>
      <c r="AK737" s="128" t="str">
        <f t="shared" si="198"/>
        <v/>
      </c>
      <c r="AL737" s="128"/>
    </row>
    <row r="738" spans="3:38" x14ac:dyDescent="0.2">
      <c r="C738" s="150">
        <v>730</v>
      </c>
      <c r="D738" s="151"/>
      <c r="E738" s="21"/>
      <c r="F738" s="24"/>
      <c r="G738" s="3"/>
      <c r="H738" s="3"/>
      <c r="I738" s="26"/>
      <c r="J738" s="26"/>
      <c r="K738" s="33"/>
      <c r="L738" s="34"/>
      <c r="M738" s="34" t="str">
        <f t="shared" si="189"/>
        <v/>
      </c>
      <c r="N738" s="34" t="str">
        <f t="shared" si="187"/>
        <v/>
      </c>
      <c r="O738" s="34"/>
      <c r="P738" s="34" t="str">
        <f t="shared" si="188"/>
        <v/>
      </c>
      <c r="Q738" s="34" t="str">
        <f t="shared" si="190"/>
        <v/>
      </c>
      <c r="R738" s="34" t="str">
        <f t="shared" si="191"/>
        <v/>
      </c>
      <c r="S738" s="19" t="str">
        <f t="shared" si="192"/>
        <v/>
      </c>
      <c r="T738" s="19"/>
      <c r="U738" s="19" t="str">
        <f t="shared" si="199"/>
        <v/>
      </c>
      <c r="V738" s="19" t="str">
        <f t="shared" si="193"/>
        <v/>
      </c>
      <c r="W738" s="19" t="str">
        <f t="shared" si="194"/>
        <v/>
      </c>
      <c r="X738" s="19" t="str">
        <f t="shared" si="195"/>
        <v/>
      </c>
      <c r="Y738" s="19" t="str">
        <f t="shared" si="200"/>
        <v/>
      </c>
      <c r="Z738" s="27" t="str">
        <f t="shared" si="196"/>
        <v/>
      </c>
      <c r="AA738" s="32"/>
      <c r="AB738" s="36"/>
      <c r="AC738" s="35" t="str">
        <f t="shared" si="186"/>
        <v/>
      </c>
      <c r="AD738" s="35" t="str">
        <f>IF(AA738="","",SUMIFS(商品管理表!$N$8:$N$10000,商品管理表!$C$8:$C$10000,仕入れ管理表!$D738,商品管理表!$Y$8:$Y$10000,"済"))</f>
        <v/>
      </c>
      <c r="AE738" s="35" t="str">
        <f t="shared" si="201"/>
        <v/>
      </c>
      <c r="AF738" s="18"/>
      <c r="AG738" s="18"/>
      <c r="AH738" s="18"/>
      <c r="AI738" s="156" t="str">
        <f t="shared" si="197"/>
        <v/>
      </c>
      <c r="AJ738" s="127"/>
      <c r="AK738" s="128" t="str">
        <f t="shared" si="198"/>
        <v/>
      </c>
      <c r="AL738" s="128"/>
    </row>
    <row r="739" spans="3:38" x14ac:dyDescent="0.2">
      <c r="C739" s="150">
        <v>731</v>
      </c>
      <c r="D739" s="151"/>
      <c r="E739" s="21"/>
      <c r="F739" s="24"/>
      <c r="G739" s="3"/>
      <c r="H739" s="3"/>
      <c r="I739" s="26"/>
      <c r="J739" s="26"/>
      <c r="K739" s="33"/>
      <c r="L739" s="34"/>
      <c r="M739" s="34" t="str">
        <f t="shared" si="189"/>
        <v/>
      </c>
      <c r="N739" s="34" t="str">
        <f t="shared" si="187"/>
        <v/>
      </c>
      <c r="O739" s="34"/>
      <c r="P739" s="34" t="str">
        <f t="shared" si="188"/>
        <v/>
      </c>
      <c r="Q739" s="34" t="str">
        <f t="shared" si="190"/>
        <v/>
      </c>
      <c r="R739" s="34" t="str">
        <f t="shared" si="191"/>
        <v/>
      </c>
      <c r="S739" s="19" t="str">
        <f t="shared" si="192"/>
        <v/>
      </c>
      <c r="T739" s="19"/>
      <c r="U739" s="19" t="str">
        <f t="shared" si="199"/>
        <v/>
      </c>
      <c r="V739" s="19" t="str">
        <f t="shared" si="193"/>
        <v/>
      </c>
      <c r="W739" s="19" t="str">
        <f t="shared" si="194"/>
        <v/>
      </c>
      <c r="X739" s="19" t="str">
        <f t="shared" si="195"/>
        <v/>
      </c>
      <c r="Y739" s="19" t="str">
        <f t="shared" si="200"/>
        <v/>
      </c>
      <c r="Z739" s="27" t="str">
        <f t="shared" si="196"/>
        <v/>
      </c>
      <c r="AA739" s="32"/>
      <c r="AB739" s="36"/>
      <c r="AC739" s="35" t="str">
        <f t="shared" si="186"/>
        <v/>
      </c>
      <c r="AD739" s="35" t="str">
        <f>IF(AA739="","",SUMIFS(商品管理表!$N$8:$N$10000,商品管理表!$C$8:$C$10000,仕入れ管理表!$D739,商品管理表!$Y$8:$Y$10000,"済"))</f>
        <v/>
      </c>
      <c r="AE739" s="35" t="str">
        <f t="shared" si="201"/>
        <v/>
      </c>
      <c r="AF739" s="18"/>
      <c r="AG739" s="18"/>
      <c r="AH739" s="18"/>
      <c r="AI739" s="156" t="str">
        <f t="shared" si="197"/>
        <v/>
      </c>
      <c r="AJ739" s="127"/>
      <c r="AK739" s="128" t="str">
        <f t="shared" si="198"/>
        <v/>
      </c>
      <c r="AL739" s="128"/>
    </row>
    <row r="740" spans="3:38" x14ac:dyDescent="0.2">
      <c r="C740" s="150">
        <v>732</v>
      </c>
      <c r="D740" s="151"/>
      <c r="E740" s="21"/>
      <c r="F740" s="24"/>
      <c r="G740" s="3"/>
      <c r="H740" s="3"/>
      <c r="I740" s="26"/>
      <c r="J740" s="26"/>
      <c r="K740" s="33"/>
      <c r="L740" s="34"/>
      <c r="M740" s="34" t="str">
        <f t="shared" si="189"/>
        <v/>
      </c>
      <c r="N740" s="34" t="str">
        <f t="shared" si="187"/>
        <v/>
      </c>
      <c r="O740" s="34"/>
      <c r="P740" s="34" t="str">
        <f t="shared" si="188"/>
        <v/>
      </c>
      <c r="Q740" s="34" t="str">
        <f t="shared" si="190"/>
        <v/>
      </c>
      <c r="R740" s="34" t="str">
        <f t="shared" si="191"/>
        <v/>
      </c>
      <c r="S740" s="19" t="str">
        <f t="shared" si="192"/>
        <v/>
      </c>
      <c r="T740" s="19"/>
      <c r="U740" s="19" t="str">
        <f t="shared" si="199"/>
        <v/>
      </c>
      <c r="V740" s="19" t="str">
        <f t="shared" si="193"/>
        <v/>
      </c>
      <c r="W740" s="19" t="str">
        <f t="shared" si="194"/>
        <v/>
      </c>
      <c r="X740" s="19" t="str">
        <f t="shared" si="195"/>
        <v/>
      </c>
      <c r="Y740" s="19" t="str">
        <f t="shared" si="200"/>
        <v/>
      </c>
      <c r="Z740" s="27" t="str">
        <f t="shared" si="196"/>
        <v/>
      </c>
      <c r="AA740" s="32"/>
      <c r="AB740" s="36"/>
      <c r="AC740" s="35" t="str">
        <f t="shared" si="186"/>
        <v/>
      </c>
      <c r="AD740" s="35" t="str">
        <f>IF(AA740="","",SUMIFS(商品管理表!$N$8:$N$10000,商品管理表!$C$8:$C$10000,仕入れ管理表!$D740,商品管理表!$Y$8:$Y$10000,"済"))</f>
        <v/>
      </c>
      <c r="AE740" s="35" t="str">
        <f t="shared" si="201"/>
        <v/>
      </c>
      <c r="AF740" s="18"/>
      <c r="AG740" s="18"/>
      <c r="AH740" s="18"/>
      <c r="AI740" s="156" t="str">
        <f t="shared" si="197"/>
        <v/>
      </c>
      <c r="AJ740" s="127"/>
      <c r="AK740" s="128" t="str">
        <f t="shared" si="198"/>
        <v/>
      </c>
      <c r="AL740" s="128"/>
    </row>
    <row r="741" spans="3:38" x14ac:dyDescent="0.2">
      <c r="C741" s="150">
        <v>733</v>
      </c>
      <c r="D741" s="151"/>
      <c r="E741" s="21"/>
      <c r="F741" s="24"/>
      <c r="G741" s="3"/>
      <c r="H741" s="3"/>
      <c r="I741" s="26"/>
      <c r="J741" s="26"/>
      <c r="K741" s="33"/>
      <c r="L741" s="34"/>
      <c r="M741" s="34" t="str">
        <f t="shared" si="189"/>
        <v/>
      </c>
      <c r="N741" s="34" t="str">
        <f t="shared" si="187"/>
        <v/>
      </c>
      <c r="O741" s="34"/>
      <c r="P741" s="34" t="str">
        <f t="shared" si="188"/>
        <v/>
      </c>
      <c r="Q741" s="34" t="str">
        <f t="shared" si="190"/>
        <v/>
      </c>
      <c r="R741" s="34" t="str">
        <f t="shared" si="191"/>
        <v/>
      </c>
      <c r="S741" s="19" t="str">
        <f t="shared" si="192"/>
        <v/>
      </c>
      <c r="T741" s="19"/>
      <c r="U741" s="19" t="str">
        <f t="shared" si="199"/>
        <v/>
      </c>
      <c r="V741" s="19" t="str">
        <f t="shared" si="193"/>
        <v/>
      </c>
      <c r="W741" s="19" t="str">
        <f t="shared" si="194"/>
        <v/>
      </c>
      <c r="X741" s="19" t="str">
        <f t="shared" si="195"/>
        <v/>
      </c>
      <c r="Y741" s="19" t="str">
        <f t="shared" si="200"/>
        <v/>
      </c>
      <c r="Z741" s="27" t="str">
        <f t="shared" si="196"/>
        <v/>
      </c>
      <c r="AA741" s="32"/>
      <c r="AB741" s="36"/>
      <c r="AC741" s="35" t="str">
        <f t="shared" si="186"/>
        <v/>
      </c>
      <c r="AD741" s="35" t="str">
        <f>IF(AA741="","",SUMIFS(商品管理表!$N$8:$N$10000,商品管理表!$C$8:$C$10000,仕入れ管理表!$D741,商品管理表!$Y$8:$Y$10000,"済"))</f>
        <v/>
      </c>
      <c r="AE741" s="35" t="str">
        <f t="shared" si="201"/>
        <v/>
      </c>
      <c r="AF741" s="18"/>
      <c r="AG741" s="18"/>
      <c r="AH741" s="18"/>
      <c r="AI741" s="156" t="str">
        <f t="shared" si="197"/>
        <v/>
      </c>
      <c r="AJ741" s="127"/>
      <c r="AK741" s="128" t="str">
        <f t="shared" si="198"/>
        <v/>
      </c>
      <c r="AL741" s="128"/>
    </row>
    <row r="742" spans="3:38" x14ac:dyDescent="0.2">
      <c r="C742" s="150">
        <v>734</v>
      </c>
      <c r="D742" s="151"/>
      <c r="E742" s="21"/>
      <c r="F742" s="24"/>
      <c r="G742" s="3"/>
      <c r="H742" s="3"/>
      <c r="I742" s="26"/>
      <c r="J742" s="26"/>
      <c r="K742" s="33"/>
      <c r="L742" s="34"/>
      <c r="M742" s="34" t="str">
        <f t="shared" si="189"/>
        <v/>
      </c>
      <c r="N742" s="34" t="str">
        <f t="shared" si="187"/>
        <v/>
      </c>
      <c r="O742" s="34"/>
      <c r="P742" s="34" t="str">
        <f t="shared" si="188"/>
        <v/>
      </c>
      <c r="Q742" s="34" t="str">
        <f t="shared" si="190"/>
        <v/>
      </c>
      <c r="R742" s="34" t="str">
        <f t="shared" si="191"/>
        <v/>
      </c>
      <c r="S742" s="19" t="str">
        <f t="shared" si="192"/>
        <v/>
      </c>
      <c r="T742" s="19"/>
      <c r="U742" s="19" t="str">
        <f t="shared" si="199"/>
        <v/>
      </c>
      <c r="V742" s="19" t="str">
        <f t="shared" si="193"/>
        <v/>
      </c>
      <c r="W742" s="19" t="str">
        <f t="shared" si="194"/>
        <v/>
      </c>
      <c r="X742" s="19" t="str">
        <f t="shared" si="195"/>
        <v/>
      </c>
      <c r="Y742" s="19" t="str">
        <f t="shared" si="200"/>
        <v/>
      </c>
      <c r="Z742" s="27" t="str">
        <f t="shared" si="196"/>
        <v/>
      </c>
      <c r="AA742" s="32"/>
      <c r="AB742" s="36"/>
      <c r="AC742" s="35" t="str">
        <f t="shared" si="186"/>
        <v/>
      </c>
      <c r="AD742" s="35" t="str">
        <f>IF(AA742="","",SUMIFS(商品管理表!$N$8:$N$10000,商品管理表!$C$8:$C$10000,仕入れ管理表!$D742,商品管理表!$Y$8:$Y$10000,"済"))</f>
        <v/>
      </c>
      <c r="AE742" s="35" t="str">
        <f t="shared" si="201"/>
        <v/>
      </c>
      <c r="AF742" s="18"/>
      <c r="AG742" s="18"/>
      <c r="AH742" s="18"/>
      <c r="AI742" s="156" t="str">
        <f t="shared" si="197"/>
        <v/>
      </c>
      <c r="AJ742" s="127"/>
      <c r="AK742" s="128" t="str">
        <f t="shared" si="198"/>
        <v/>
      </c>
      <c r="AL742" s="128"/>
    </row>
    <row r="743" spans="3:38" x14ac:dyDescent="0.2">
      <c r="C743" s="150">
        <v>735</v>
      </c>
      <c r="D743" s="151"/>
      <c r="E743" s="21"/>
      <c r="F743" s="24"/>
      <c r="G743" s="3"/>
      <c r="H743" s="3"/>
      <c r="I743" s="26"/>
      <c r="J743" s="26"/>
      <c r="K743" s="33"/>
      <c r="L743" s="34"/>
      <c r="M743" s="34" t="str">
        <f t="shared" si="189"/>
        <v/>
      </c>
      <c r="N743" s="34" t="str">
        <f t="shared" si="187"/>
        <v/>
      </c>
      <c r="O743" s="34"/>
      <c r="P743" s="34" t="str">
        <f t="shared" si="188"/>
        <v/>
      </c>
      <c r="Q743" s="34" t="str">
        <f t="shared" si="190"/>
        <v/>
      </c>
      <c r="R743" s="34" t="str">
        <f t="shared" si="191"/>
        <v/>
      </c>
      <c r="S743" s="19" t="str">
        <f t="shared" si="192"/>
        <v/>
      </c>
      <c r="T743" s="19"/>
      <c r="U743" s="19" t="str">
        <f t="shared" si="199"/>
        <v/>
      </c>
      <c r="V743" s="19" t="str">
        <f t="shared" si="193"/>
        <v/>
      </c>
      <c r="W743" s="19" t="str">
        <f t="shared" si="194"/>
        <v/>
      </c>
      <c r="X743" s="19" t="str">
        <f t="shared" si="195"/>
        <v/>
      </c>
      <c r="Y743" s="19" t="str">
        <f t="shared" si="200"/>
        <v/>
      </c>
      <c r="Z743" s="27" t="str">
        <f t="shared" si="196"/>
        <v/>
      </c>
      <c r="AA743" s="32"/>
      <c r="AB743" s="36"/>
      <c r="AC743" s="35" t="str">
        <f t="shared" si="186"/>
        <v/>
      </c>
      <c r="AD743" s="35" t="str">
        <f>IF(AA743="","",SUMIFS(商品管理表!$N$8:$N$10000,商品管理表!$C$8:$C$10000,仕入れ管理表!$D743,商品管理表!$Y$8:$Y$10000,"済"))</f>
        <v/>
      </c>
      <c r="AE743" s="35" t="str">
        <f t="shared" si="201"/>
        <v/>
      </c>
      <c r="AF743" s="18"/>
      <c r="AG743" s="18"/>
      <c r="AH743" s="18"/>
      <c r="AI743" s="156" t="str">
        <f t="shared" si="197"/>
        <v/>
      </c>
      <c r="AJ743" s="127"/>
      <c r="AK743" s="128" t="str">
        <f t="shared" si="198"/>
        <v/>
      </c>
      <c r="AL743" s="128"/>
    </row>
    <row r="744" spans="3:38" x14ac:dyDescent="0.2">
      <c r="C744" s="150">
        <v>736</v>
      </c>
      <c r="D744" s="151"/>
      <c r="E744" s="21"/>
      <c r="F744" s="24"/>
      <c r="G744" s="3"/>
      <c r="H744" s="3"/>
      <c r="I744" s="26"/>
      <c r="J744" s="26"/>
      <c r="K744" s="33"/>
      <c r="L744" s="34"/>
      <c r="M744" s="34" t="str">
        <f t="shared" si="189"/>
        <v/>
      </c>
      <c r="N744" s="34" t="str">
        <f t="shared" si="187"/>
        <v/>
      </c>
      <c r="O744" s="34"/>
      <c r="P744" s="34" t="str">
        <f t="shared" si="188"/>
        <v/>
      </c>
      <c r="Q744" s="34" t="str">
        <f t="shared" si="190"/>
        <v/>
      </c>
      <c r="R744" s="34" t="str">
        <f t="shared" si="191"/>
        <v/>
      </c>
      <c r="S744" s="19" t="str">
        <f t="shared" si="192"/>
        <v/>
      </c>
      <c r="T744" s="19"/>
      <c r="U744" s="19" t="str">
        <f t="shared" si="199"/>
        <v/>
      </c>
      <c r="V744" s="19" t="str">
        <f t="shared" si="193"/>
        <v/>
      </c>
      <c r="W744" s="19" t="str">
        <f t="shared" si="194"/>
        <v/>
      </c>
      <c r="X744" s="19" t="str">
        <f t="shared" si="195"/>
        <v/>
      </c>
      <c r="Y744" s="19" t="str">
        <f t="shared" si="200"/>
        <v/>
      </c>
      <c r="Z744" s="27" t="str">
        <f t="shared" si="196"/>
        <v/>
      </c>
      <c r="AA744" s="32"/>
      <c r="AB744" s="36"/>
      <c r="AC744" s="35" t="str">
        <f t="shared" si="186"/>
        <v/>
      </c>
      <c r="AD744" s="35" t="str">
        <f>IF(AA744="","",SUMIFS(商品管理表!$N$8:$N$10000,商品管理表!$C$8:$C$10000,仕入れ管理表!$D744,商品管理表!$Y$8:$Y$10000,"済"))</f>
        <v/>
      </c>
      <c r="AE744" s="35" t="str">
        <f t="shared" si="201"/>
        <v/>
      </c>
      <c r="AF744" s="18"/>
      <c r="AG744" s="18"/>
      <c r="AH744" s="18"/>
      <c r="AI744" s="156" t="str">
        <f t="shared" si="197"/>
        <v/>
      </c>
      <c r="AJ744" s="127"/>
      <c r="AK744" s="128" t="str">
        <f t="shared" si="198"/>
        <v/>
      </c>
      <c r="AL744" s="128"/>
    </row>
    <row r="745" spans="3:38" x14ac:dyDescent="0.2">
      <c r="C745" s="150">
        <v>737</v>
      </c>
      <c r="D745" s="151"/>
      <c r="E745" s="21"/>
      <c r="F745" s="24"/>
      <c r="G745" s="3"/>
      <c r="H745" s="3"/>
      <c r="I745" s="26"/>
      <c r="J745" s="26"/>
      <c r="K745" s="33"/>
      <c r="L745" s="34"/>
      <c r="M745" s="34" t="str">
        <f t="shared" si="189"/>
        <v/>
      </c>
      <c r="N745" s="34" t="str">
        <f t="shared" si="187"/>
        <v/>
      </c>
      <c r="O745" s="34"/>
      <c r="P745" s="34" t="str">
        <f t="shared" si="188"/>
        <v/>
      </c>
      <c r="Q745" s="34" t="str">
        <f t="shared" si="190"/>
        <v/>
      </c>
      <c r="R745" s="34" t="str">
        <f t="shared" si="191"/>
        <v/>
      </c>
      <c r="S745" s="19" t="str">
        <f t="shared" si="192"/>
        <v/>
      </c>
      <c r="T745" s="19"/>
      <c r="U745" s="19" t="str">
        <f t="shared" si="199"/>
        <v/>
      </c>
      <c r="V745" s="19" t="str">
        <f t="shared" si="193"/>
        <v/>
      </c>
      <c r="W745" s="19" t="str">
        <f t="shared" si="194"/>
        <v/>
      </c>
      <c r="X745" s="19" t="str">
        <f t="shared" si="195"/>
        <v/>
      </c>
      <c r="Y745" s="19" t="str">
        <f t="shared" si="200"/>
        <v/>
      </c>
      <c r="Z745" s="27" t="str">
        <f t="shared" si="196"/>
        <v/>
      </c>
      <c r="AA745" s="32"/>
      <c r="AB745" s="36"/>
      <c r="AC745" s="35" t="str">
        <f t="shared" si="186"/>
        <v/>
      </c>
      <c r="AD745" s="35" t="str">
        <f>IF(AA745="","",SUMIFS(商品管理表!$N$8:$N$10000,商品管理表!$C$8:$C$10000,仕入れ管理表!$D745,商品管理表!$Y$8:$Y$10000,"済"))</f>
        <v/>
      </c>
      <c r="AE745" s="35" t="str">
        <f t="shared" si="201"/>
        <v/>
      </c>
      <c r="AF745" s="18"/>
      <c r="AG745" s="18"/>
      <c r="AH745" s="18"/>
      <c r="AI745" s="156" t="str">
        <f t="shared" si="197"/>
        <v/>
      </c>
      <c r="AJ745" s="127"/>
      <c r="AK745" s="128" t="str">
        <f t="shared" si="198"/>
        <v/>
      </c>
      <c r="AL745" s="128"/>
    </row>
    <row r="746" spans="3:38" x14ac:dyDescent="0.2">
      <c r="C746" s="150">
        <v>738</v>
      </c>
      <c r="D746" s="151"/>
      <c r="E746" s="21"/>
      <c r="F746" s="24"/>
      <c r="G746" s="3"/>
      <c r="H746" s="3"/>
      <c r="I746" s="26"/>
      <c r="J746" s="26"/>
      <c r="K746" s="33"/>
      <c r="L746" s="34"/>
      <c r="M746" s="34" t="str">
        <f t="shared" si="189"/>
        <v/>
      </c>
      <c r="N746" s="34" t="str">
        <f t="shared" si="187"/>
        <v/>
      </c>
      <c r="O746" s="34"/>
      <c r="P746" s="34" t="str">
        <f t="shared" si="188"/>
        <v/>
      </c>
      <c r="Q746" s="34" t="str">
        <f t="shared" si="190"/>
        <v/>
      </c>
      <c r="R746" s="34" t="str">
        <f t="shared" si="191"/>
        <v/>
      </c>
      <c r="S746" s="19" t="str">
        <f t="shared" si="192"/>
        <v/>
      </c>
      <c r="T746" s="19"/>
      <c r="U746" s="19" t="str">
        <f t="shared" si="199"/>
        <v/>
      </c>
      <c r="V746" s="19" t="str">
        <f t="shared" si="193"/>
        <v/>
      </c>
      <c r="W746" s="19" t="str">
        <f t="shared" si="194"/>
        <v/>
      </c>
      <c r="X746" s="19" t="str">
        <f t="shared" si="195"/>
        <v/>
      </c>
      <c r="Y746" s="19" t="str">
        <f t="shared" si="200"/>
        <v/>
      </c>
      <c r="Z746" s="27" t="str">
        <f t="shared" si="196"/>
        <v/>
      </c>
      <c r="AA746" s="32"/>
      <c r="AB746" s="36"/>
      <c r="AC746" s="35" t="str">
        <f t="shared" si="186"/>
        <v/>
      </c>
      <c r="AD746" s="35" t="str">
        <f>IF(AA746="","",SUMIFS(商品管理表!$N$8:$N$10000,商品管理表!$C$8:$C$10000,仕入れ管理表!$D746,商品管理表!$Y$8:$Y$10000,"済"))</f>
        <v/>
      </c>
      <c r="AE746" s="35" t="str">
        <f t="shared" si="201"/>
        <v/>
      </c>
      <c r="AF746" s="18"/>
      <c r="AG746" s="18"/>
      <c r="AH746" s="18"/>
      <c r="AI746" s="156" t="str">
        <f t="shared" si="197"/>
        <v/>
      </c>
      <c r="AJ746" s="127"/>
      <c r="AK746" s="128" t="str">
        <f t="shared" si="198"/>
        <v/>
      </c>
      <c r="AL746" s="128"/>
    </row>
    <row r="747" spans="3:38" x14ac:dyDescent="0.2">
      <c r="C747" s="150">
        <v>739</v>
      </c>
      <c r="D747" s="151"/>
      <c r="E747" s="21"/>
      <c r="F747" s="24"/>
      <c r="G747" s="3"/>
      <c r="H747" s="3"/>
      <c r="I747" s="26"/>
      <c r="J747" s="26"/>
      <c r="K747" s="33"/>
      <c r="L747" s="34"/>
      <c r="M747" s="34" t="str">
        <f t="shared" si="189"/>
        <v/>
      </c>
      <c r="N747" s="34" t="str">
        <f t="shared" si="187"/>
        <v/>
      </c>
      <c r="O747" s="34"/>
      <c r="P747" s="34" t="str">
        <f t="shared" si="188"/>
        <v/>
      </c>
      <c r="Q747" s="34" t="str">
        <f t="shared" si="190"/>
        <v/>
      </c>
      <c r="R747" s="34" t="str">
        <f t="shared" si="191"/>
        <v/>
      </c>
      <c r="S747" s="19" t="str">
        <f t="shared" si="192"/>
        <v/>
      </c>
      <c r="T747" s="19"/>
      <c r="U747" s="19" t="str">
        <f t="shared" si="199"/>
        <v/>
      </c>
      <c r="V747" s="19" t="str">
        <f t="shared" si="193"/>
        <v/>
      </c>
      <c r="W747" s="19" t="str">
        <f t="shared" si="194"/>
        <v/>
      </c>
      <c r="X747" s="19" t="str">
        <f t="shared" si="195"/>
        <v/>
      </c>
      <c r="Y747" s="19" t="str">
        <f t="shared" si="200"/>
        <v/>
      </c>
      <c r="Z747" s="27" t="str">
        <f t="shared" si="196"/>
        <v/>
      </c>
      <c r="AA747" s="32"/>
      <c r="AB747" s="36"/>
      <c r="AC747" s="35" t="str">
        <f t="shared" si="186"/>
        <v/>
      </c>
      <c r="AD747" s="35" t="str">
        <f>IF(AA747="","",SUMIFS(商品管理表!$N$8:$N$10000,商品管理表!$C$8:$C$10000,仕入れ管理表!$D747,商品管理表!$Y$8:$Y$10000,"済"))</f>
        <v/>
      </c>
      <c r="AE747" s="35" t="str">
        <f t="shared" si="201"/>
        <v/>
      </c>
      <c r="AF747" s="18"/>
      <c r="AG747" s="18"/>
      <c r="AH747" s="18"/>
      <c r="AI747" s="156" t="str">
        <f t="shared" si="197"/>
        <v/>
      </c>
      <c r="AJ747" s="127"/>
      <c r="AK747" s="128" t="str">
        <f t="shared" si="198"/>
        <v/>
      </c>
      <c r="AL747" s="128"/>
    </row>
    <row r="748" spans="3:38" x14ac:dyDescent="0.2">
      <c r="C748" s="150">
        <v>740</v>
      </c>
      <c r="D748" s="151"/>
      <c r="E748" s="21"/>
      <c r="F748" s="24"/>
      <c r="G748" s="3"/>
      <c r="H748" s="3"/>
      <c r="I748" s="26"/>
      <c r="J748" s="26"/>
      <c r="K748" s="33"/>
      <c r="L748" s="34"/>
      <c r="M748" s="34" t="str">
        <f t="shared" si="189"/>
        <v/>
      </c>
      <c r="N748" s="34" t="str">
        <f t="shared" si="187"/>
        <v/>
      </c>
      <c r="O748" s="34"/>
      <c r="P748" s="34" t="str">
        <f t="shared" si="188"/>
        <v/>
      </c>
      <c r="Q748" s="34" t="str">
        <f t="shared" si="190"/>
        <v/>
      </c>
      <c r="R748" s="34" t="str">
        <f t="shared" si="191"/>
        <v/>
      </c>
      <c r="S748" s="19" t="str">
        <f t="shared" si="192"/>
        <v/>
      </c>
      <c r="T748" s="19"/>
      <c r="U748" s="19" t="str">
        <f t="shared" si="199"/>
        <v/>
      </c>
      <c r="V748" s="19" t="str">
        <f t="shared" si="193"/>
        <v/>
      </c>
      <c r="W748" s="19" t="str">
        <f t="shared" si="194"/>
        <v/>
      </c>
      <c r="X748" s="19" t="str">
        <f t="shared" si="195"/>
        <v/>
      </c>
      <c r="Y748" s="19" t="str">
        <f t="shared" si="200"/>
        <v/>
      </c>
      <c r="Z748" s="27" t="str">
        <f t="shared" si="196"/>
        <v/>
      </c>
      <c r="AA748" s="32"/>
      <c r="AB748" s="36"/>
      <c r="AC748" s="35" t="str">
        <f t="shared" si="186"/>
        <v/>
      </c>
      <c r="AD748" s="35" t="str">
        <f>IF(AA748="","",SUMIFS(商品管理表!$N$8:$N$10000,商品管理表!$C$8:$C$10000,仕入れ管理表!$D748,商品管理表!$Y$8:$Y$10000,"済"))</f>
        <v/>
      </c>
      <c r="AE748" s="35" t="str">
        <f t="shared" si="201"/>
        <v/>
      </c>
      <c r="AF748" s="18"/>
      <c r="AG748" s="18"/>
      <c r="AH748" s="18"/>
      <c r="AI748" s="156" t="str">
        <f t="shared" si="197"/>
        <v/>
      </c>
      <c r="AJ748" s="127"/>
      <c r="AK748" s="128" t="str">
        <f t="shared" si="198"/>
        <v/>
      </c>
      <c r="AL748" s="128"/>
    </row>
    <row r="749" spans="3:38" x14ac:dyDescent="0.2">
      <c r="C749" s="150">
        <v>741</v>
      </c>
      <c r="D749" s="151"/>
      <c r="E749" s="21"/>
      <c r="F749" s="24"/>
      <c r="G749" s="3"/>
      <c r="H749" s="3"/>
      <c r="I749" s="26"/>
      <c r="J749" s="26"/>
      <c r="K749" s="33"/>
      <c r="L749" s="34"/>
      <c r="M749" s="34" t="str">
        <f t="shared" si="189"/>
        <v/>
      </c>
      <c r="N749" s="34" t="str">
        <f t="shared" si="187"/>
        <v/>
      </c>
      <c r="O749" s="34"/>
      <c r="P749" s="34" t="str">
        <f t="shared" si="188"/>
        <v/>
      </c>
      <c r="Q749" s="34" t="str">
        <f t="shared" si="190"/>
        <v/>
      </c>
      <c r="R749" s="34" t="str">
        <f t="shared" si="191"/>
        <v/>
      </c>
      <c r="S749" s="19" t="str">
        <f t="shared" si="192"/>
        <v/>
      </c>
      <c r="T749" s="19"/>
      <c r="U749" s="19" t="str">
        <f t="shared" si="199"/>
        <v/>
      </c>
      <c r="V749" s="19" t="str">
        <f t="shared" si="193"/>
        <v/>
      </c>
      <c r="W749" s="19" t="str">
        <f t="shared" si="194"/>
        <v/>
      </c>
      <c r="X749" s="19" t="str">
        <f t="shared" si="195"/>
        <v/>
      </c>
      <c r="Y749" s="19" t="str">
        <f t="shared" si="200"/>
        <v/>
      </c>
      <c r="Z749" s="27" t="str">
        <f t="shared" si="196"/>
        <v/>
      </c>
      <c r="AA749" s="32"/>
      <c r="AB749" s="36"/>
      <c r="AC749" s="35" t="str">
        <f t="shared" si="186"/>
        <v/>
      </c>
      <c r="AD749" s="35" t="str">
        <f>IF(AA749="","",SUMIFS(商品管理表!$N$8:$N$10000,商品管理表!$C$8:$C$10000,仕入れ管理表!$D749,商品管理表!$Y$8:$Y$10000,"済"))</f>
        <v/>
      </c>
      <c r="AE749" s="35" t="str">
        <f t="shared" si="201"/>
        <v/>
      </c>
      <c r="AF749" s="18"/>
      <c r="AG749" s="18"/>
      <c r="AH749" s="18"/>
      <c r="AI749" s="156" t="str">
        <f t="shared" si="197"/>
        <v/>
      </c>
      <c r="AJ749" s="127"/>
      <c r="AK749" s="128" t="str">
        <f t="shared" si="198"/>
        <v/>
      </c>
      <c r="AL749" s="128"/>
    </row>
    <row r="750" spans="3:38" x14ac:dyDescent="0.2">
      <c r="C750" s="150">
        <v>742</v>
      </c>
      <c r="D750" s="151"/>
      <c r="E750" s="21"/>
      <c r="F750" s="24"/>
      <c r="G750" s="3"/>
      <c r="H750" s="3"/>
      <c r="I750" s="26"/>
      <c r="J750" s="26"/>
      <c r="K750" s="33"/>
      <c r="L750" s="34"/>
      <c r="M750" s="34" t="str">
        <f t="shared" si="189"/>
        <v/>
      </c>
      <c r="N750" s="34" t="str">
        <f t="shared" si="187"/>
        <v/>
      </c>
      <c r="O750" s="34"/>
      <c r="P750" s="34" t="str">
        <f t="shared" si="188"/>
        <v/>
      </c>
      <c r="Q750" s="34" t="str">
        <f t="shared" si="190"/>
        <v/>
      </c>
      <c r="R750" s="34" t="str">
        <f t="shared" si="191"/>
        <v/>
      </c>
      <c r="S750" s="19" t="str">
        <f t="shared" si="192"/>
        <v/>
      </c>
      <c r="T750" s="19"/>
      <c r="U750" s="19" t="str">
        <f t="shared" si="199"/>
        <v/>
      </c>
      <c r="V750" s="19" t="str">
        <f t="shared" si="193"/>
        <v/>
      </c>
      <c r="W750" s="19" t="str">
        <f t="shared" si="194"/>
        <v/>
      </c>
      <c r="X750" s="19" t="str">
        <f t="shared" si="195"/>
        <v/>
      </c>
      <c r="Y750" s="19" t="str">
        <f t="shared" si="200"/>
        <v/>
      </c>
      <c r="Z750" s="27" t="str">
        <f t="shared" si="196"/>
        <v/>
      </c>
      <c r="AA750" s="32"/>
      <c r="AB750" s="36"/>
      <c r="AC750" s="35" t="str">
        <f t="shared" si="186"/>
        <v/>
      </c>
      <c r="AD750" s="35" t="str">
        <f>IF(AA750="","",SUMIFS(商品管理表!$N$8:$N$10000,商品管理表!$C$8:$C$10000,仕入れ管理表!$D750,商品管理表!$Y$8:$Y$10000,"済"))</f>
        <v/>
      </c>
      <c r="AE750" s="35" t="str">
        <f t="shared" si="201"/>
        <v/>
      </c>
      <c r="AF750" s="18"/>
      <c r="AG750" s="18"/>
      <c r="AH750" s="18"/>
      <c r="AI750" s="156" t="str">
        <f t="shared" si="197"/>
        <v/>
      </c>
      <c r="AJ750" s="127"/>
      <c r="AK750" s="128" t="str">
        <f t="shared" si="198"/>
        <v/>
      </c>
      <c r="AL750" s="128"/>
    </row>
    <row r="751" spans="3:38" x14ac:dyDescent="0.2">
      <c r="C751" s="150">
        <v>743</v>
      </c>
      <c r="D751" s="151"/>
      <c r="E751" s="21"/>
      <c r="F751" s="24"/>
      <c r="G751" s="3"/>
      <c r="H751" s="3"/>
      <c r="I751" s="26"/>
      <c r="J751" s="26"/>
      <c r="K751" s="33"/>
      <c r="L751" s="34"/>
      <c r="M751" s="34" t="str">
        <f t="shared" si="189"/>
        <v/>
      </c>
      <c r="N751" s="34" t="str">
        <f t="shared" si="187"/>
        <v/>
      </c>
      <c r="O751" s="34"/>
      <c r="P751" s="34" t="str">
        <f t="shared" si="188"/>
        <v/>
      </c>
      <c r="Q751" s="34" t="str">
        <f t="shared" si="190"/>
        <v/>
      </c>
      <c r="R751" s="34" t="str">
        <f t="shared" si="191"/>
        <v/>
      </c>
      <c r="S751" s="19" t="str">
        <f t="shared" si="192"/>
        <v/>
      </c>
      <c r="T751" s="19"/>
      <c r="U751" s="19" t="str">
        <f t="shared" si="199"/>
        <v/>
      </c>
      <c r="V751" s="19" t="str">
        <f t="shared" si="193"/>
        <v/>
      </c>
      <c r="W751" s="19" t="str">
        <f t="shared" si="194"/>
        <v/>
      </c>
      <c r="X751" s="19" t="str">
        <f t="shared" si="195"/>
        <v/>
      </c>
      <c r="Y751" s="19" t="str">
        <f t="shared" si="200"/>
        <v/>
      </c>
      <c r="Z751" s="27" t="str">
        <f t="shared" si="196"/>
        <v/>
      </c>
      <c r="AA751" s="32"/>
      <c r="AB751" s="36"/>
      <c r="AC751" s="35" t="str">
        <f t="shared" si="186"/>
        <v/>
      </c>
      <c r="AD751" s="35" t="str">
        <f>IF(AA751="","",SUMIFS(商品管理表!$N$8:$N$10000,商品管理表!$C$8:$C$10000,仕入れ管理表!$D751,商品管理表!$Y$8:$Y$10000,"済"))</f>
        <v/>
      </c>
      <c r="AE751" s="35" t="str">
        <f t="shared" si="201"/>
        <v/>
      </c>
      <c r="AF751" s="18"/>
      <c r="AG751" s="18"/>
      <c r="AH751" s="18"/>
      <c r="AI751" s="156" t="str">
        <f t="shared" si="197"/>
        <v/>
      </c>
      <c r="AJ751" s="127"/>
      <c r="AK751" s="128" t="str">
        <f t="shared" si="198"/>
        <v/>
      </c>
      <c r="AL751" s="128"/>
    </row>
    <row r="752" spans="3:38" x14ac:dyDescent="0.2">
      <c r="C752" s="150">
        <v>744</v>
      </c>
      <c r="D752" s="151"/>
      <c r="E752" s="21"/>
      <c r="F752" s="24"/>
      <c r="G752" s="3"/>
      <c r="H752" s="3"/>
      <c r="I752" s="26"/>
      <c r="J752" s="26"/>
      <c r="K752" s="33"/>
      <c r="L752" s="34"/>
      <c r="M752" s="34" t="str">
        <f t="shared" si="189"/>
        <v/>
      </c>
      <c r="N752" s="34" t="str">
        <f t="shared" si="187"/>
        <v/>
      </c>
      <c r="O752" s="34"/>
      <c r="P752" s="34" t="str">
        <f t="shared" si="188"/>
        <v/>
      </c>
      <c r="Q752" s="34" t="str">
        <f t="shared" si="190"/>
        <v/>
      </c>
      <c r="R752" s="34" t="str">
        <f t="shared" si="191"/>
        <v/>
      </c>
      <c r="S752" s="19" t="str">
        <f t="shared" si="192"/>
        <v/>
      </c>
      <c r="T752" s="19"/>
      <c r="U752" s="19" t="str">
        <f t="shared" si="199"/>
        <v/>
      </c>
      <c r="V752" s="19" t="str">
        <f t="shared" si="193"/>
        <v/>
      </c>
      <c r="W752" s="19" t="str">
        <f t="shared" si="194"/>
        <v/>
      </c>
      <c r="X752" s="19" t="str">
        <f t="shared" si="195"/>
        <v/>
      </c>
      <c r="Y752" s="19" t="str">
        <f t="shared" si="200"/>
        <v/>
      </c>
      <c r="Z752" s="27" t="str">
        <f t="shared" si="196"/>
        <v/>
      </c>
      <c r="AA752" s="32"/>
      <c r="AB752" s="36"/>
      <c r="AC752" s="35" t="str">
        <f t="shared" si="186"/>
        <v/>
      </c>
      <c r="AD752" s="35" t="str">
        <f>IF(AA752="","",SUMIFS(商品管理表!$N$8:$N$10000,商品管理表!$C$8:$C$10000,仕入れ管理表!$D752,商品管理表!$Y$8:$Y$10000,"済"))</f>
        <v/>
      </c>
      <c r="AE752" s="35" t="str">
        <f t="shared" si="201"/>
        <v/>
      </c>
      <c r="AF752" s="18"/>
      <c r="AG752" s="18"/>
      <c r="AH752" s="18"/>
      <c r="AI752" s="156" t="str">
        <f t="shared" si="197"/>
        <v/>
      </c>
      <c r="AJ752" s="127"/>
      <c r="AK752" s="128" t="str">
        <f t="shared" si="198"/>
        <v/>
      </c>
      <c r="AL752" s="128"/>
    </row>
    <row r="753" spans="3:38" x14ac:dyDescent="0.2">
      <c r="C753" s="150">
        <v>745</v>
      </c>
      <c r="D753" s="151"/>
      <c r="E753" s="21"/>
      <c r="F753" s="24"/>
      <c r="G753" s="3"/>
      <c r="H753" s="3"/>
      <c r="I753" s="26"/>
      <c r="J753" s="26"/>
      <c r="K753" s="33"/>
      <c r="L753" s="34"/>
      <c r="M753" s="34" t="str">
        <f t="shared" si="189"/>
        <v/>
      </c>
      <c r="N753" s="34" t="str">
        <f t="shared" si="187"/>
        <v/>
      </c>
      <c r="O753" s="34"/>
      <c r="P753" s="34" t="str">
        <f t="shared" si="188"/>
        <v/>
      </c>
      <c r="Q753" s="34" t="str">
        <f t="shared" si="190"/>
        <v/>
      </c>
      <c r="R753" s="34" t="str">
        <f t="shared" si="191"/>
        <v/>
      </c>
      <c r="S753" s="19" t="str">
        <f t="shared" si="192"/>
        <v/>
      </c>
      <c r="T753" s="19"/>
      <c r="U753" s="19" t="str">
        <f t="shared" si="199"/>
        <v/>
      </c>
      <c r="V753" s="19" t="str">
        <f t="shared" si="193"/>
        <v/>
      </c>
      <c r="W753" s="19" t="str">
        <f t="shared" si="194"/>
        <v/>
      </c>
      <c r="X753" s="19" t="str">
        <f t="shared" si="195"/>
        <v/>
      </c>
      <c r="Y753" s="19" t="str">
        <f t="shared" si="200"/>
        <v/>
      </c>
      <c r="Z753" s="27" t="str">
        <f t="shared" si="196"/>
        <v/>
      </c>
      <c r="AA753" s="32"/>
      <c r="AB753" s="36"/>
      <c r="AC753" s="35" t="str">
        <f t="shared" si="186"/>
        <v/>
      </c>
      <c r="AD753" s="35" t="str">
        <f>IF(AA753="","",SUMIFS(商品管理表!$N$8:$N$10000,商品管理表!$C$8:$C$10000,仕入れ管理表!$D753,商品管理表!$Y$8:$Y$10000,"済"))</f>
        <v/>
      </c>
      <c r="AE753" s="35" t="str">
        <f t="shared" si="201"/>
        <v/>
      </c>
      <c r="AF753" s="18"/>
      <c r="AG753" s="18"/>
      <c r="AH753" s="18"/>
      <c r="AI753" s="156" t="str">
        <f t="shared" si="197"/>
        <v/>
      </c>
      <c r="AJ753" s="127"/>
      <c r="AK753" s="128" t="str">
        <f t="shared" si="198"/>
        <v/>
      </c>
      <c r="AL753" s="128"/>
    </row>
    <row r="754" spans="3:38" x14ac:dyDescent="0.2">
      <c r="C754" s="150">
        <v>746</v>
      </c>
      <c r="D754" s="151"/>
      <c r="E754" s="21"/>
      <c r="F754" s="24"/>
      <c r="G754" s="3"/>
      <c r="H754" s="3"/>
      <c r="I754" s="26"/>
      <c r="J754" s="26"/>
      <c r="K754" s="33"/>
      <c r="L754" s="34"/>
      <c r="M754" s="34" t="str">
        <f t="shared" si="189"/>
        <v/>
      </c>
      <c r="N754" s="34" t="str">
        <f t="shared" si="187"/>
        <v/>
      </c>
      <c r="O754" s="34"/>
      <c r="P754" s="34" t="str">
        <f t="shared" si="188"/>
        <v/>
      </c>
      <c r="Q754" s="34" t="str">
        <f t="shared" si="190"/>
        <v/>
      </c>
      <c r="R754" s="34" t="str">
        <f t="shared" si="191"/>
        <v/>
      </c>
      <c r="S754" s="19" t="str">
        <f t="shared" si="192"/>
        <v/>
      </c>
      <c r="T754" s="19"/>
      <c r="U754" s="19" t="str">
        <f t="shared" si="199"/>
        <v/>
      </c>
      <c r="V754" s="19" t="str">
        <f t="shared" si="193"/>
        <v/>
      </c>
      <c r="W754" s="19" t="str">
        <f t="shared" si="194"/>
        <v/>
      </c>
      <c r="X754" s="19" t="str">
        <f t="shared" si="195"/>
        <v/>
      </c>
      <c r="Y754" s="19" t="str">
        <f t="shared" si="200"/>
        <v/>
      </c>
      <c r="Z754" s="27" t="str">
        <f t="shared" si="196"/>
        <v/>
      </c>
      <c r="AA754" s="32"/>
      <c r="AB754" s="36"/>
      <c r="AC754" s="35" t="str">
        <f t="shared" si="186"/>
        <v/>
      </c>
      <c r="AD754" s="35" t="str">
        <f>IF(AA754="","",SUMIFS(商品管理表!$N$8:$N$10000,商品管理表!$C$8:$C$10000,仕入れ管理表!$D754,商品管理表!$Y$8:$Y$10000,"済"))</f>
        <v/>
      </c>
      <c r="AE754" s="35" t="str">
        <f t="shared" si="201"/>
        <v/>
      </c>
      <c r="AF754" s="18"/>
      <c r="AG754" s="18"/>
      <c r="AH754" s="18"/>
      <c r="AI754" s="156" t="str">
        <f t="shared" si="197"/>
        <v/>
      </c>
      <c r="AJ754" s="127"/>
      <c r="AK754" s="128" t="str">
        <f t="shared" si="198"/>
        <v/>
      </c>
      <c r="AL754" s="128"/>
    </row>
    <row r="755" spans="3:38" x14ac:dyDescent="0.2">
      <c r="C755" s="150">
        <v>747</v>
      </c>
      <c r="D755" s="151"/>
      <c r="E755" s="21"/>
      <c r="F755" s="24"/>
      <c r="G755" s="3"/>
      <c r="H755" s="3"/>
      <c r="I755" s="26"/>
      <c r="J755" s="26"/>
      <c r="K755" s="33"/>
      <c r="L755" s="34"/>
      <c r="M755" s="34" t="str">
        <f t="shared" si="189"/>
        <v/>
      </c>
      <c r="N755" s="34" t="str">
        <f t="shared" si="187"/>
        <v/>
      </c>
      <c r="O755" s="34"/>
      <c r="P755" s="34" t="str">
        <f t="shared" si="188"/>
        <v/>
      </c>
      <c r="Q755" s="34" t="str">
        <f t="shared" si="190"/>
        <v/>
      </c>
      <c r="R755" s="34" t="str">
        <f t="shared" si="191"/>
        <v/>
      </c>
      <c r="S755" s="19" t="str">
        <f t="shared" si="192"/>
        <v/>
      </c>
      <c r="T755" s="19"/>
      <c r="U755" s="19" t="str">
        <f t="shared" si="199"/>
        <v/>
      </c>
      <c r="V755" s="19" t="str">
        <f t="shared" si="193"/>
        <v/>
      </c>
      <c r="W755" s="19" t="str">
        <f t="shared" si="194"/>
        <v/>
      </c>
      <c r="X755" s="19" t="str">
        <f t="shared" si="195"/>
        <v/>
      </c>
      <c r="Y755" s="19" t="str">
        <f t="shared" si="200"/>
        <v/>
      </c>
      <c r="Z755" s="27" t="str">
        <f t="shared" si="196"/>
        <v/>
      </c>
      <c r="AA755" s="32"/>
      <c r="AB755" s="36"/>
      <c r="AC755" s="35" t="str">
        <f t="shared" si="186"/>
        <v/>
      </c>
      <c r="AD755" s="35" t="str">
        <f>IF(AA755="","",SUMIFS(商品管理表!$N$8:$N$10000,商品管理表!$C$8:$C$10000,仕入れ管理表!$D755,商品管理表!$Y$8:$Y$10000,"済"))</f>
        <v/>
      </c>
      <c r="AE755" s="35" t="str">
        <f t="shared" si="201"/>
        <v/>
      </c>
      <c r="AF755" s="18"/>
      <c r="AG755" s="18"/>
      <c r="AH755" s="18"/>
      <c r="AI755" s="156" t="str">
        <f t="shared" si="197"/>
        <v/>
      </c>
      <c r="AJ755" s="127"/>
      <c r="AK755" s="128" t="str">
        <f t="shared" si="198"/>
        <v/>
      </c>
      <c r="AL755" s="128"/>
    </row>
    <row r="756" spans="3:38" x14ac:dyDescent="0.2">
      <c r="C756" s="150">
        <v>748</v>
      </c>
      <c r="D756" s="151"/>
      <c r="E756" s="21"/>
      <c r="F756" s="24"/>
      <c r="G756" s="3"/>
      <c r="H756" s="3"/>
      <c r="I756" s="26"/>
      <c r="J756" s="26"/>
      <c r="K756" s="33"/>
      <c r="L756" s="34"/>
      <c r="M756" s="34" t="str">
        <f t="shared" si="189"/>
        <v/>
      </c>
      <c r="N756" s="34" t="str">
        <f t="shared" si="187"/>
        <v/>
      </c>
      <c r="O756" s="34"/>
      <c r="P756" s="34" t="str">
        <f t="shared" si="188"/>
        <v/>
      </c>
      <c r="Q756" s="34" t="str">
        <f t="shared" si="190"/>
        <v/>
      </c>
      <c r="R756" s="34" t="str">
        <f t="shared" si="191"/>
        <v/>
      </c>
      <c r="S756" s="19" t="str">
        <f t="shared" si="192"/>
        <v/>
      </c>
      <c r="T756" s="19"/>
      <c r="U756" s="19" t="str">
        <f t="shared" si="199"/>
        <v/>
      </c>
      <c r="V756" s="19" t="str">
        <f t="shared" si="193"/>
        <v/>
      </c>
      <c r="W756" s="19" t="str">
        <f t="shared" si="194"/>
        <v/>
      </c>
      <c r="X756" s="19" t="str">
        <f t="shared" si="195"/>
        <v/>
      </c>
      <c r="Y756" s="19" t="str">
        <f t="shared" si="200"/>
        <v/>
      </c>
      <c r="Z756" s="27" t="str">
        <f t="shared" si="196"/>
        <v/>
      </c>
      <c r="AA756" s="32"/>
      <c r="AB756" s="36"/>
      <c r="AC756" s="35" t="str">
        <f t="shared" si="186"/>
        <v/>
      </c>
      <c r="AD756" s="35" t="str">
        <f>IF(AA756="","",SUMIFS(商品管理表!$N$8:$N$10000,商品管理表!$C$8:$C$10000,仕入れ管理表!$D756,商品管理表!$Y$8:$Y$10000,"済"))</f>
        <v/>
      </c>
      <c r="AE756" s="35" t="str">
        <f t="shared" si="201"/>
        <v/>
      </c>
      <c r="AF756" s="18"/>
      <c r="AG756" s="18"/>
      <c r="AH756" s="18"/>
      <c r="AI756" s="156" t="str">
        <f t="shared" si="197"/>
        <v/>
      </c>
      <c r="AJ756" s="127"/>
      <c r="AK756" s="128" t="str">
        <f t="shared" si="198"/>
        <v/>
      </c>
      <c r="AL756" s="128"/>
    </row>
    <row r="757" spans="3:38" x14ac:dyDescent="0.2">
      <c r="C757" s="150">
        <v>749</v>
      </c>
      <c r="D757" s="151"/>
      <c r="E757" s="21"/>
      <c r="F757" s="24"/>
      <c r="G757" s="3"/>
      <c r="H757" s="3"/>
      <c r="I757" s="26"/>
      <c r="J757" s="26"/>
      <c r="K757" s="33"/>
      <c r="L757" s="34"/>
      <c r="M757" s="34" t="str">
        <f t="shared" si="189"/>
        <v/>
      </c>
      <c r="N757" s="34" t="str">
        <f t="shared" si="187"/>
        <v/>
      </c>
      <c r="O757" s="34"/>
      <c r="P757" s="34" t="str">
        <f t="shared" si="188"/>
        <v/>
      </c>
      <c r="Q757" s="34" t="str">
        <f t="shared" si="190"/>
        <v/>
      </c>
      <c r="R757" s="34" t="str">
        <f t="shared" si="191"/>
        <v/>
      </c>
      <c r="S757" s="19" t="str">
        <f t="shared" si="192"/>
        <v/>
      </c>
      <c r="T757" s="19"/>
      <c r="U757" s="19" t="str">
        <f t="shared" si="199"/>
        <v/>
      </c>
      <c r="V757" s="19" t="str">
        <f t="shared" si="193"/>
        <v/>
      </c>
      <c r="W757" s="19" t="str">
        <f t="shared" si="194"/>
        <v/>
      </c>
      <c r="X757" s="19" t="str">
        <f t="shared" si="195"/>
        <v/>
      </c>
      <c r="Y757" s="19" t="str">
        <f t="shared" si="200"/>
        <v/>
      </c>
      <c r="Z757" s="27" t="str">
        <f t="shared" si="196"/>
        <v/>
      </c>
      <c r="AA757" s="32"/>
      <c r="AB757" s="36"/>
      <c r="AC757" s="35" t="str">
        <f t="shared" si="186"/>
        <v/>
      </c>
      <c r="AD757" s="35" t="str">
        <f>IF(AA757="","",SUMIFS(商品管理表!$N$8:$N$10000,商品管理表!$C$8:$C$10000,仕入れ管理表!$D757,商品管理表!$Y$8:$Y$10000,"済"))</f>
        <v/>
      </c>
      <c r="AE757" s="35" t="str">
        <f t="shared" si="201"/>
        <v/>
      </c>
      <c r="AF757" s="18"/>
      <c r="AG757" s="18"/>
      <c r="AH757" s="18"/>
      <c r="AI757" s="156" t="str">
        <f t="shared" si="197"/>
        <v/>
      </c>
      <c r="AJ757" s="127"/>
      <c r="AK757" s="128" t="str">
        <f t="shared" si="198"/>
        <v/>
      </c>
      <c r="AL757" s="128"/>
    </row>
    <row r="758" spans="3:38" x14ac:dyDescent="0.2">
      <c r="C758" s="150">
        <v>750</v>
      </c>
      <c r="D758" s="151"/>
      <c r="E758" s="21"/>
      <c r="F758" s="24"/>
      <c r="G758" s="3"/>
      <c r="H758" s="3"/>
      <c r="I758" s="26"/>
      <c r="J758" s="26"/>
      <c r="K758" s="33"/>
      <c r="L758" s="34"/>
      <c r="M758" s="34" t="str">
        <f t="shared" si="189"/>
        <v/>
      </c>
      <c r="N758" s="34" t="str">
        <f t="shared" si="187"/>
        <v/>
      </c>
      <c r="O758" s="34"/>
      <c r="P758" s="34" t="str">
        <f t="shared" si="188"/>
        <v/>
      </c>
      <c r="Q758" s="34" t="str">
        <f t="shared" si="190"/>
        <v/>
      </c>
      <c r="R758" s="34" t="str">
        <f t="shared" si="191"/>
        <v/>
      </c>
      <c r="S758" s="19" t="str">
        <f t="shared" si="192"/>
        <v/>
      </c>
      <c r="T758" s="19"/>
      <c r="U758" s="19" t="str">
        <f t="shared" si="199"/>
        <v/>
      </c>
      <c r="V758" s="19" t="str">
        <f t="shared" si="193"/>
        <v/>
      </c>
      <c r="W758" s="19" t="str">
        <f t="shared" si="194"/>
        <v/>
      </c>
      <c r="X758" s="19" t="str">
        <f t="shared" si="195"/>
        <v/>
      </c>
      <c r="Y758" s="19" t="str">
        <f t="shared" si="200"/>
        <v/>
      </c>
      <c r="Z758" s="27" t="str">
        <f t="shared" si="196"/>
        <v/>
      </c>
      <c r="AA758" s="32"/>
      <c r="AB758" s="36"/>
      <c r="AC758" s="35" t="str">
        <f t="shared" si="186"/>
        <v/>
      </c>
      <c r="AD758" s="35" t="str">
        <f>IF(AA758="","",SUMIFS(商品管理表!$N$8:$N$10000,商品管理表!$C$8:$C$10000,仕入れ管理表!$D758,商品管理表!$Y$8:$Y$10000,"済"))</f>
        <v/>
      </c>
      <c r="AE758" s="35" t="str">
        <f t="shared" si="201"/>
        <v/>
      </c>
      <c r="AF758" s="18"/>
      <c r="AG758" s="18"/>
      <c r="AH758" s="18"/>
      <c r="AI758" s="156" t="str">
        <f t="shared" si="197"/>
        <v/>
      </c>
      <c r="AJ758" s="127"/>
      <c r="AK758" s="128" t="str">
        <f t="shared" si="198"/>
        <v/>
      </c>
      <c r="AL758" s="128"/>
    </row>
    <row r="759" spans="3:38" x14ac:dyDescent="0.2">
      <c r="C759" s="150">
        <v>751</v>
      </c>
      <c r="D759" s="151"/>
      <c r="E759" s="21"/>
      <c r="F759" s="24"/>
      <c r="G759" s="3"/>
      <c r="H759" s="3"/>
      <c r="I759" s="26"/>
      <c r="J759" s="26"/>
      <c r="K759" s="33"/>
      <c r="L759" s="34"/>
      <c r="M759" s="34" t="str">
        <f t="shared" si="189"/>
        <v/>
      </c>
      <c r="N759" s="34" t="str">
        <f t="shared" si="187"/>
        <v/>
      </c>
      <c r="O759" s="34"/>
      <c r="P759" s="34" t="str">
        <f t="shared" si="188"/>
        <v/>
      </c>
      <c r="Q759" s="34" t="str">
        <f t="shared" si="190"/>
        <v/>
      </c>
      <c r="R759" s="34" t="str">
        <f t="shared" si="191"/>
        <v/>
      </c>
      <c r="S759" s="19" t="str">
        <f t="shared" si="192"/>
        <v/>
      </c>
      <c r="T759" s="19"/>
      <c r="U759" s="19" t="str">
        <f t="shared" si="199"/>
        <v/>
      </c>
      <c r="V759" s="19" t="str">
        <f t="shared" si="193"/>
        <v/>
      </c>
      <c r="W759" s="19" t="str">
        <f t="shared" si="194"/>
        <v/>
      </c>
      <c r="X759" s="19" t="str">
        <f t="shared" si="195"/>
        <v/>
      </c>
      <c r="Y759" s="19" t="str">
        <f t="shared" si="200"/>
        <v/>
      </c>
      <c r="Z759" s="27" t="str">
        <f t="shared" si="196"/>
        <v/>
      </c>
      <c r="AA759" s="32"/>
      <c r="AB759" s="36"/>
      <c r="AC759" s="35" t="str">
        <f t="shared" si="186"/>
        <v/>
      </c>
      <c r="AD759" s="35" t="str">
        <f>IF(AA759="","",SUMIFS(商品管理表!$N$8:$N$10000,商品管理表!$C$8:$C$10000,仕入れ管理表!$D759,商品管理表!$Y$8:$Y$10000,"済"))</f>
        <v/>
      </c>
      <c r="AE759" s="35" t="str">
        <f t="shared" si="201"/>
        <v/>
      </c>
      <c r="AF759" s="18"/>
      <c r="AG759" s="18"/>
      <c r="AH759" s="18"/>
      <c r="AI759" s="156" t="str">
        <f t="shared" si="197"/>
        <v/>
      </c>
      <c r="AJ759" s="127"/>
      <c r="AK759" s="128" t="str">
        <f t="shared" si="198"/>
        <v/>
      </c>
      <c r="AL759" s="128"/>
    </row>
    <row r="760" spans="3:38" x14ac:dyDescent="0.2">
      <c r="C760" s="150">
        <v>752</v>
      </c>
      <c r="D760" s="151"/>
      <c r="E760" s="21"/>
      <c r="F760" s="24"/>
      <c r="G760" s="3"/>
      <c r="H760" s="3"/>
      <c r="I760" s="26"/>
      <c r="J760" s="26"/>
      <c r="K760" s="33"/>
      <c r="L760" s="34"/>
      <c r="M760" s="34" t="str">
        <f t="shared" si="189"/>
        <v/>
      </c>
      <c r="N760" s="34" t="str">
        <f t="shared" si="187"/>
        <v/>
      </c>
      <c r="O760" s="34"/>
      <c r="P760" s="34" t="str">
        <f t="shared" si="188"/>
        <v/>
      </c>
      <c r="Q760" s="34" t="str">
        <f t="shared" si="190"/>
        <v/>
      </c>
      <c r="R760" s="34" t="str">
        <f t="shared" si="191"/>
        <v/>
      </c>
      <c r="S760" s="19" t="str">
        <f t="shared" si="192"/>
        <v/>
      </c>
      <c r="T760" s="19"/>
      <c r="U760" s="19" t="str">
        <f t="shared" si="199"/>
        <v/>
      </c>
      <c r="V760" s="19" t="str">
        <f t="shared" si="193"/>
        <v/>
      </c>
      <c r="W760" s="19" t="str">
        <f t="shared" si="194"/>
        <v/>
      </c>
      <c r="X760" s="19" t="str">
        <f t="shared" si="195"/>
        <v/>
      </c>
      <c r="Y760" s="19" t="str">
        <f t="shared" si="200"/>
        <v/>
      </c>
      <c r="Z760" s="27" t="str">
        <f t="shared" si="196"/>
        <v/>
      </c>
      <c r="AA760" s="32"/>
      <c r="AB760" s="36"/>
      <c r="AC760" s="35" t="str">
        <f t="shared" si="186"/>
        <v/>
      </c>
      <c r="AD760" s="35" t="str">
        <f>IF(AA760="","",SUMIFS(商品管理表!$N$8:$N$10000,商品管理表!$C$8:$C$10000,仕入れ管理表!$D760,商品管理表!$Y$8:$Y$10000,"済"))</f>
        <v/>
      </c>
      <c r="AE760" s="35" t="str">
        <f t="shared" si="201"/>
        <v/>
      </c>
      <c r="AF760" s="18"/>
      <c r="AG760" s="18"/>
      <c r="AH760" s="18"/>
      <c r="AI760" s="156" t="str">
        <f t="shared" si="197"/>
        <v/>
      </c>
      <c r="AJ760" s="127"/>
      <c r="AK760" s="128" t="str">
        <f t="shared" si="198"/>
        <v/>
      </c>
      <c r="AL760" s="128"/>
    </row>
    <row r="761" spans="3:38" x14ac:dyDescent="0.2">
      <c r="C761" s="150">
        <v>753</v>
      </c>
      <c r="D761" s="151"/>
      <c r="E761" s="21"/>
      <c r="F761" s="24"/>
      <c r="G761" s="3"/>
      <c r="H761" s="3"/>
      <c r="I761" s="26"/>
      <c r="J761" s="26"/>
      <c r="K761" s="33"/>
      <c r="L761" s="34"/>
      <c r="M761" s="34" t="str">
        <f t="shared" si="189"/>
        <v/>
      </c>
      <c r="N761" s="34" t="str">
        <f t="shared" si="187"/>
        <v/>
      </c>
      <c r="O761" s="34"/>
      <c r="P761" s="34" t="str">
        <f t="shared" si="188"/>
        <v/>
      </c>
      <c r="Q761" s="34" t="str">
        <f t="shared" si="190"/>
        <v/>
      </c>
      <c r="R761" s="34" t="str">
        <f t="shared" si="191"/>
        <v/>
      </c>
      <c r="S761" s="19" t="str">
        <f t="shared" si="192"/>
        <v/>
      </c>
      <c r="T761" s="19"/>
      <c r="U761" s="19" t="str">
        <f t="shared" si="199"/>
        <v/>
      </c>
      <c r="V761" s="19" t="str">
        <f t="shared" si="193"/>
        <v/>
      </c>
      <c r="W761" s="19" t="str">
        <f t="shared" si="194"/>
        <v/>
      </c>
      <c r="X761" s="19" t="str">
        <f t="shared" si="195"/>
        <v/>
      </c>
      <c r="Y761" s="19" t="str">
        <f t="shared" si="200"/>
        <v/>
      </c>
      <c r="Z761" s="27" t="str">
        <f t="shared" si="196"/>
        <v/>
      </c>
      <c r="AA761" s="32"/>
      <c r="AB761" s="36"/>
      <c r="AC761" s="35" t="str">
        <f t="shared" si="186"/>
        <v/>
      </c>
      <c r="AD761" s="35" t="str">
        <f>IF(AA761="","",SUMIFS(商品管理表!$N$8:$N$10000,商品管理表!$C$8:$C$10000,仕入れ管理表!$D761,商品管理表!$Y$8:$Y$10000,"済"))</f>
        <v/>
      </c>
      <c r="AE761" s="35" t="str">
        <f t="shared" si="201"/>
        <v/>
      </c>
      <c r="AF761" s="18"/>
      <c r="AG761" s="18"/>
      <c r="AH761" s="18"/>
      <c r="AI761" s="156" t="str">
        <f t="shared" si="197"/>
        <v/>
      </c>
      <c r="AJ761" s="127"/>
      <c r="AK761" s="128" t="str">
        <f t="shared" si="198"/>
        <v/>
      </c>
      <c r="AL761" s="128"/>
    </row>
    <row r="762" spans="3:38" x14ac:dyDescent="0.2">
      <c r="C762" s="150">
        <v>754</v>
      </c>
      <c r="D762" s="151"/>
      <c r="E762" s="21"/>
      <c r="F762" s="24"/>
      <c r="G762" s="3"/>
      <c r="H762" s="3"/>
      <c r="I762" s="26"/>
      <c r="J762" s="26"/>
      <c r="K762" s="33"/>
      <c r="L762" s="34"/>
      <c r="M762" s="34" t="str">
        <f t="shared" si="189"/>
        <v/>
      </c>
      <c r="N762" s="34" t="str">
        <f t="shared" si="187"/>
        <v/>
      </c>
      <c r="O762" s="34"/>
      <c r="P762" s="34" t="str">
        <f t="shared" si="188"/>
        <v/>
      </c>
      <c r="Q762" s="34" t="str">
        <f t="shared" si="190"/>
        <v/>
      </c>
      <c r="R762" s="34" t="str">
        <f t="shared" si="191"/>
        <v/>
      </c>
      <c r="S762" s="19" t="str">
        <f t="shared" si="192"/>
        <v/>
      </c>
      <c r="T762" s="19"/>
      <c r="U762" s="19" t="str">
        <f t="shared" si="199"/>
        <v/>
      </c>
      <c r="V762" s="19" t="str">
        <f t="shared" si="193"/>
        <v/>
      </c>
      <c r="W762" s="19" t="str">
        <f t="shared" si="194"/>
        <v/>
      </c>
      <c r="X762" s="19" t="str">
        <f t="shared" si="195"/>
        <v/>
      </c>
      <c r="Y762" s="19" t="str">
        <f t="shared" si="200"/>
        <v/>
      </c>
      <c r="Z762" s="27" t="str">
        <f t="shared" si="196"/>
        <v/>
      </c>
      <c r="AA762" s="32"/>
      <c r="AB762" s="36"/>
      <c r="AC762" s="35" t="str">
        <f t="shared" si="186"/>
        <v/>
      </c>
      <c r="AD762" s="35" t="str">
        <f>IF(AA762="","",SUMIFS(商品管理表!$N$8:$N$10000,商品管理表!$C$8:$C$10000,仕入れ管理表!$D762,商品管理表!$Y$8:$Y$10000,"済"))</f>
        <v/>
      </c>
      <c r="AE762" s="35" t="str">
        <f t="shared" si="201"/>
        <v/>
      </c>
      <c r="AF762" s="18"/>
      <c r="AG762" s="18"/>
      <c r="AH762" s="18"/>
      <c r="AI762" s="156" t="str">
        <f t="shared" si="197"/>
        <v/>
      </c>
      <c r="AJ762" s="127"/>
      <c r="AK762" s="128" t="str">
        <f t="shared" si="198"/>
        <v/>
      </c>
      <c r="AL762" s="128"/>
    </row>
    <row r="763" spans="3:38" x14ac:dyDescent="0.2">
      <c r="C763" s="150">
        <v>755</v>
      </c>
      <c r="D763" s="151"/>
      <c r="E763" s="21"/>
      <c r="F763" s="24"/>
      <c r="G763" s="3"/>
      <c r="H763" s="3"/>
      <c r="I763" s="26"/>
      <c r="J763" s="26"/>
      <c r="K763" s="33"/>
      <c r="L763" s="34"/>
      <c r="M763" s="34" t="str">
        <f t="shared" si="189"/>
        <v/>
      </c>
      <c r="N763" s="34" t="str">
        <f t="shared" si="187"/>
        <v/>
      </c>
      <c r="O763" s="34"/>
      <c r="P763" s="34" t="str">
        <f t="shared" si="188"/>
        <v/>
      </c>
      <c r="Q763" s="34" t="str">
        <f t="shared" si="190"/>
        <v/>
      </c>
      <c r="R763" s="34" t="str">
        <f t="shared" si="191"/>
        <v/>
      </c>
      <c r="S763" s="19" t="str">
        <f t="shared" si="192"/>
        <v/>
      </c>
      <c r="T763" s="19"/>
      <c r="U763" s="19" t="str">
        <f t="shared" si="199"/>
        <v/>
      </c>
      <c r="V763" s="19" t="str">
        <f t="shared" si="193"/>
        <v/>
      </c>
      <c r="W763" s="19" t="str">
        <f t="shared" si="194"/>
        <v/>
      </c>
      <c r="X763" s="19" t="str">
        <f t="shared" si="195"/>
        <v/>
      </c>
      <c r="Y763" s="19" t="str">
        <f t="shared" si="200"/>
        <v/>
      </c>
      <c r="Z763" s="27" t="str">
        <f t="shared" si="196"/>
        <v/>
      </c>
      <c r="AA763" s="32"/>
      <c r="AB763" s="36"/>
      <c r="AC763" s="35" t="str">
        <f t="shared" si="186"/>
        <v/>
      </c>
      <c r="AD763" s="35" t="str">
        <f>IF(AA763="","",SUMIFS(商品管理表!$N$8:$N$10000,商品管理表!$C$8:$C$10000,仕入れ管理表!$D763,商品管理表!$Y$8:$Y$10000,"済"))</f>
        <v/>
      </c>
      <c r="AE763" s="35" t="str">
        <f t="shared" si="201"/>
        <v/>
      </c>
      <c r="AF763" s="18"/>
      <c r="AG763" s="18"/>
      <c r="AH763" s="18"/>
      <c r="AI763" s="156" t="str">
        <f t="shared" si="197"/>
        <v/>
      </c>
      <c r="AJ763" s="127"/>
      <c r="AK763" s="128" t="str">
        <f t="shared" si="198"/>
        <v/>
      </c>
      <c r="AL763" s="128"/>
    </row>
    <row r="764" spans="3:38" x14ac:dyDescent="0.2">
      <c r="C764" s="150">
        <v>756</v>
      </c>
      <c r="D764" s="151"/>
      <c r="E764" s="21"/>
      <c r="F764" s="24"/>
      <c r="G764" s="3"/>
      <c r="H764" s="3"/>
      <c r="I764" s="26"/>
      <c r="J764" s="26"/>
      <c r="K764" s="33"/>
      <c r="L764" s="34"/>
      <c r="M764" s="34" t="str">
        <f t="shared" si="189"/>
        <v/>
      </c>
      <c r="N764" s="34" t="str">
        <f t="shared" si="187"/>
        <v/>
      </c>
      <c r="O764" s="34"/>
      <c r="P764" s="34" t="str">
        <f t="shared" si="188"/>
        <v/>
      </c>
      <c r="Q764" s="34" t="str">
        <f t="shared" si="190"/>
        <v/>
      </c>
      <c r="R764" s="34" t="str">
        <f t="shared" si="191"/>
        <v/>
      </c>
      <c r="S764" s="19" t="str">
        <f t="shared" si="192"/>
        <v/>
      </c>
      <c r="T764" s="19"/>
      <c r="U764" s="19" t="str">
        <f t="shared" si="199"/>
        <v/>
      </c>
      <c r="V764" s="19" t="str">
        <f t="shared" si="193"/>
        <v/>
      </c>
      <c r="W764" s="19" t="str">
        <f t="shared" si="194"/>
        <v/>
      </c>
      <c r="X764" s="19" t="str">
        <f t="shared" si="195"/>
        <v/>
      </c>
      <c r="Y764" s="19" t="str">
        <f t="shared" si="200"/>
        <v/>
      </c>
      <c r="Z764" s="27" t="str">
        <f t="shared" si="196"/>
        <v/>
      </c>
      <c r="AA764" s="32"/>
      <c r="AB764" s="36"/>
      <c r="AC764" s="35" t="str">
        <f t="shared" si="186"/>
        <v/>
      </c>
      <c r="AD764" s="35" t="str">
        <f>IF(AA764="","",SUMIFS(商品管理表!$N$8:$N$10000,商品管理表!$C$8:$C$10000,仕入れ管理表!$D764,商品管理表!$Y$8:$Y$10000,"済"))</f>
        <v/>
      </c>
      <c r="AE764" s="35" t="str">
        <f t="shared" si="201"/>
        <v/>
      </c>
      <c r="AF764" s="18"/>
      <c r="AG764" s="18"/>
      <c r="AH764" s="18"/>
      <c r="AI764" s="156" t="str">
        <f t="shared" si="197"/>
        <v/>
      </c>
      <c r="AJ764" s="127"/>
      <c r="AK764" s="128" t="str">
        <f t="shared" si="198"/>
        <v/>
      </c>
      <c r="AL764" s="128"/>
    </row>
    <row r="765" spans="3:38" x14ac:dyDescent="0.2">
      <c r="C765" s="150">
        <v>757</v>
      </c>
      <c r="D765" s="151"/>
      <c r="E765" s="21"/>
      <c r="F765" s="24"/>
      <c r="G765" s="3"/>
      <c r="H765" s="3"/>
      <c r="I765" s="26"/>
      <c r="J765" s="26"/>
      <c r="K765" s="33"/>
      <c r="L765" s="34"/>
      <c r="M765" s="34" t="str">
        <f t="shared" si="189"/>
        <v/>
      </c>
      <c r="N765" s="34" t="str">
        <f t="shared" si="187"/>
        <v/>
      </c>
      <c r="O765" s="34"/>
      <c r="P765" s="34" t="str">
        <f t="shared" si="188"/>
        <v/>
      </c>
      <c r="Q765" s="34" t="str">
        <f t="shared" si="190"/>
        <v/>
      </c>
      <c r="R765" s="34" t="str">
        <f t="shared" si="191"/>
        <v/>
      </c>
      <c r="S765" s="19" t="str">
        <f t="shared" si="192"/>
        <v/>
      </c>
      <c r="T765" s="19"/>
      <c r="U765" s="19" t="str">
        <f t="shared" si="199"/>
        <v/>
      </c>
      <c r="V765" s="19" t="str">
        <f t="shared" si="193"/>
        <v/>
      </c>
      <c r="W765" s="19" t="str">
        <f t="shared" si="194"/>
        <v/>
      </c>
      <c r="X765" s="19" t="str">
        <f t="shared" si="195"/>
        <v/>
      </c>
      <c r="Y765" s="19" t="str">
        <f t="shared" si="200"/>
        <v/>
      </c>
      <c r="Z765" s="27" t="str">
        <f t="shared" si="196"/>
        <v/>
      </c>
      <c r="AA765" s="32"/>
      <c r="AB765" s="36"/>
      <c r="AC765" s="35" t="str">
        <f t="shared" si="186"/>
        <v/>
      </c>
      <c r="AD765" s="35" t="str">
        <f>IF(AA765="","",SUMIFS(商品管理表!$N$8:$N$10000,商品管理表!$C$8:$C$10000,仕入れ管理表!$D765,商品管理表!$Y$8:$Y$10000,"済"))</f>
        <v/>
      </c>
      <c r="AE765" s="35" t="str">
        <f t="shared" si="201"/>
        <v/>
      </c>
      <c r="AF765" s="18"/>
      <c r="AG765" s="18"/>
      <c r="AH765" s="18"/>
      <c r="AI765" s="156" t="str">
        <f t="shared" si="197"/>
        <v/>
      </c>
      <c r="AJ765" s="127"/>
      <c r="AK765" s="128" t="str">
        <f t="shared" si="198"/>
        <v/>
      </c>
      <c r="AL765" s="128"/>
    </row>
    <row r="766" spans="3:38" x14ac:dyDescent="0.2">
      <c r="C766" s="150">
        <v>758</v>
      </c>
      <c r="D766" s="151"/>
      <c r="E766" s="21"/>
      <c r="F766" s="24"/>
      <c r="G766" s="3"/>
      <c r="H766" s="3"/>
      <c r="I766" s="26"/>
      <c r="J766" s="26"/>
      <c r="K766" s="33"/>
      <c r="L766" s="34"/>
      <c r="M766" s="34" t="str">
        <f t="shared" si="189"/>
        <v/>
      </c>
      <c r="N766" s="34" t="str">
        <f t="shared" si="187"/>
        <v/>
      </c>
      <c r="O766" s="34"/>
      <c r="P766" s="34" t="str">
        <f t="shared" si="188"/>
        <v/>
      </c>
      <c r="Q766" s="34" t="str">
        <f t="shared" si="190"/>
        <v/>
      </c>
      <c r="R766" s="34" t="str">
        <f t="shared" si="191"/>
        <v/>
      </c>
      <c r="S766" s="19" t="str">
        <f t="shared" si="192"/>
        <v/>
      </c>
      <c r="T766" s="19"/>
      <c r="U766" s="19" t="str">
        <f t="shared" si="199"/>
        <v/>
      </c>
      <c r="V766" s="19" t="str">
        <f t="shared" si="193"/>
        <v/>
      </c>
      <c r="W766" s="19" t="str">
        <f t="shared" si="194"/>
        <v/>
      </c>
      <c r="X766" s="19" t="str">
        <f t="shared" si="195"/>
        <v/>
      </c>
      <c r="Y766" s="19" t="str">
        <f t="shared" si="200"/>
        <v/>
      </c>
      <c r="Z766" s="27" t="str">
        <f t="shared" si="196"/>
        <v/>
      </c>
      <c r="AA766" s="32"/>
      <c r="AB766" s="36"/>
      <c r="AC766" s="35" t="str">
        <f t="shared" si="186"/>
        <v/>
      </c>
      <c r="AD766" s="35" t="str">
        <f>IF(AA766="","",SUMIFS(商品管理表!$N$8:$N$10000,商品管理表!$C$8:$C$10000,仕入れ管理表!$D766,商品管理表!$Y$8:$Y$10000,"済"))</f>
        <v/>
      </c>
      <c r="AE766" s="35" t="str">
        <f t="shared" si="201"/>
        <v/>
      </c>
      <c r="AF766" s="18"/>
      <c r="AG766" s="18"/>
      <c r="AH766" s="18"/>
      <c r="AI766" s="156" t="str">
        <f t="shared" si="197"/>
        <v/>
      </c>
      <c r="AJ766" s="127"/>
      <c r="AK766" s="128" t="str">
        <f t="shared" si="198"/>
        <v/>
      </c>
      <c r="AL766" s="128"/>
    </row>
    <row r="767" spans="3:38" x14ac:dyDescent="0.2">
      <c r="C767" s="150">
        <v>759</v>
      </c>
      <c r="D767" s="151"/>
      <c r="E767" s="21"/>
      <c r="F767" s="24"/>
      <c r="G767" s="3"/>
      <c r="H767" s="3"/>
      <c r="I767" s="26"/>
      <c r="J767" s="26"/>
      <c r="K767" s="33"/>
      <c r="L767" s="34"/>
      <c r="M767" s="34" t="str">
        <f t="shared" si="189"/>
        <v/>
      </c>
      <c r="N767" s="34" t="str">
        <f t="shared" si="187"/>
        <v/>
      </c>
      <c r="O767" s="34"/>
      <c r="P767" s="34" t="str">
        <f t="shared" si="188"/>
        <v/>
      </c>
      <c r="Q767" s="34" t="str">
        <f t="shared" si="190"/>
        <v/>
      </c>
      <c r="R767" s="34" t="str">
        <f t="shared" si="191"/>
        <v/>
      </c>
      <c r="S767" s="19" t="str">
        <f t="shared" si="192"/>
        <v/>
      </c>
      <c r="T767" s="19"/>
      <c r="U767" s="19" t="str">
        <f t="shared" si="199"/>
        <v/>
      </c>
      <c r="V767" s="19" t="str">
        <f t="shared" si="193"/>
        <v/>
      </c>
      <c r="W767" s="19" t="str">
        <f t="shared" si="194"/>
        <v/>
      </c>
      <c r="X767" s="19" t="str">
        <f t="shared" si="195"/>
        <v/>
      </c>
      <c r="Y767" s="19" t="str">
        <f t="shared" si="200"/>
        <v/>
      </c>
      <c r="Z767" s="27" t="str">
        <f t="shared" si="196"/>
        <v/>
      </c>
      <c r="AA767" s="32"/>
      <c r="AB767" s="36"/>
      <c r="AC767" s="35" t="str">
        <f t="shared" si="186"/>
        <v/>
      </c>
      <c r="AD767" s="35" t="str">
        <f>IF(AA767="","",SUMIFS(商品管理表!$N$8:$N$10000,商品管理表!$C$8:$C$10000,仕入れ管理表!$D767,商品管理表!$Y$8:$Y$10000,"済"))</f>
        <v/>
      </c>
      <c r="AE767" s="35" t="str">
        <f t="shared" si="201"/>
        <v/>
      </c>
      <c r="AF767" s="18"/>
      <c r="AG767" s="18"/>
      <c r="AH767" s="18"/>
      <c r="AI767" s="156" t="str">
        <f t="shared" si="197"/>
        <v/>
      </c>
      <c r="AJ767" s="127"/>
      <c r="AK767" s="128" t="str">
        <f t="shared" si="198"/>
        <v/>
      </c>
      <c r="AL767" s="128"/>
    </row>
    <row r="768" spans="3:38" x14ac:dyDescent="0.2">
      <c r="C768" s="150">
        <v>760</v>
      </c>
      <c r="D768" s="151"/>
      <c r="E768" s="21"/>
      <c r="F768" s="24"/>
      <c r="G768" s="3"/>
      <c r="H768" s="3"/>
      <c r="I768" s="26"/>
      <c r="J768" s="26"/>
      <c r="K768" s="33"/>
      <c r="L768" s="34"/>
      <c r="M768" s="34" t="str">
        <f t="shared" si="189"/>
        <v/>
      </c>
      <c r="N768" s="34" t="str">
        <f t="shared" si="187"/>
        <v/>
      </c>
      <c r="O768" s="34"/>
      <c r="P768" s="34" t="str">
        <f t="shared" si="188"/>
        <v/>
      </c>
      <c r="Q768" s="34" t="str">
        <f t="shared" si="190"/>
        <v/>
      </c>
      <c r="R768" s="34" t="str">
        <f t="shared" si="191"/>
        <v/>
      </c>
      <c r="S768" s="19" t="str">
        <f t="shared" si="192"/>
        <v/>
      </c>
      <c r="T768" s="19"/>
      <c r="U768" s="19" t="str">
        <f t="shared" si="199"/>
        <v/>
      </c>
      <c r="V768" s="19" t="str">
        <f t="shared" si="193"/>
        <v/>
      </c>
      <c r="W768" s="19" t="str">
        <f t="shared" si="194"/>
        <v/>
      </c>
      <c r="X768" s="19" t="str">
        <f t="shared" si="195"/>
        <v/>
      </c>
      <c r="Y768" s="19" t="str">
        <f t="shared" si="200"/>
        <v/>
      </c>
      <c r="Z768" s="27" t="str">
        <f t="shared" si="196"/>
        <v/>
      </c>
      <c r="AA768" s="32"/>
      <c r="AB768" s="36"/>
      <c r="AC768" s="35" t="str">
        <f t="shared" si="186"/>
        <v/>
      </c>
      <c r="AD768" s="35" t="str">
        <f>IF(AA768="","",SUMIFS(商品管理表!$N$8:$N$10000,商品管理表!$C$8:$C$10000,仕入れ管理表!$D768,商品管理表!$Y$8:$Y$10000,"済"))</f>
        <v/>
      </c>
      <c r="AE768" s="35" t="str">
        <f t="shared" si="201"/>
        <v/>
      </c>
      <c r="AF768" s="18"/>
      <c r="AG768" s="18"/>
      <c r="AH768" s="18"/>
      <c r="AI768" s="156" t="str">
        <f t="shared" si="197"/>
        <v/>
      </c>
      <c r="AJ768" s="127"/>
      <c r="AK768" s="128" t="str">
        <f t="shared" si="198"/>
        <v/>
      </c>
      <c r="AL768" s="128"/>
    </row>
    <row r="769" spans="3:38" x14ac:dyDescent="0.2">
      <c r="C769" s="150">
        <v>761</v>
      </c>
      <c r="D769" s="151"/>
      <c r="E769" s="21"/>
      <c r="F769" s="24"/>
      <c r="G769" s="3"/>
      <c r="H769" s="3"/>
      <c r="I769" s="26"/>
      <c r="J769" s="26"/>
      <c r="K769" s="33"/>
      <c r="L769" s="34"/>
      <c r="M769" s="34" t="str">
        <f t="shared" si="189"/>
        <v/>
      </c>
      <c r="N769" s="34" t="str">
        <f t="shared" si="187"/>
        <v/>
      </c>
      <c r="O769" s="34"/>
      <c r="P769" s="34" t="str">
        <f t="shared" si="188"/>
        <v/>
      </c>
      <c r="Q769" s="34" t="str">
        <f t="shared" si="190"/>
        <v/>
      </c>
      <c r="R769" s="34" t="str">
        <f t="shared" si="191"/>
        <v/>
      </c>
      <c r="S769" s="19" t="str">
        <f t="shared" si="192"/>
        <v/>
      </c>
      <c r="T769" s="19"/>
      <c r="U769" s="19" t="str">
        <f t="shared" si="199"/>
        <v/>
      </c>
      <c r="V769" s="19" t="str">
        <f t="shared" si="193"/>
        <v/>
      </c>
      <c r="W769" s="19" t="str">
        <f t="shared" si="194"/>
        <v/>
      </c>
      <c r="X769" s="19" t="str">
        <f t="shared" si="195"/>
        <v/>
      </c>
      <c r="Y769" s="19" t="str">
        <f t="shared" si="200"/>
        <v/>
      </c>
      <c r="Z769" s="27" t="str">
        <f t="shared" si="196"/>
        <v/>
      </c>
      <c r="AA769" s="32"/>
      <c r="AB769" s="36"/>
      <c r="AC769" s="35" t="str">
        <f t="shared" si="186"/>
        <v/>
      </c>
      <c r="AD769" s="35" t="str">
        <f>IF(AA769="","",SUMIFS(商品管理表!$N$8:$N$10000,商品管理表!$C$8:$C$10000,仕入れ管理表!$D769,商品管理表!$Y$8:$Y$10000,"済"))</f>
        <v/>
      </c>
      <c r="AE769" s="35" t="str">
        <f t="shared" si="201"/>
        <v/>
      </c>
      <c r="AF769" s="18"/>
      <c r="AG769" s="18"/>
      <c r="AH769" s="18"/>
      <c r="AI769" s="156" t="str">
        <f t="shared" si="197"/>
        <v/>
      </c>
      <c r="AJ769" s="127"/>
      <c r="AK769" s="128" t="str">
        <f t="shared" si="198"/>
        <v/>
      </c>
      <c r="AL769" s="128"/>
    </row>
    <row r="770" spans="3:38" x14ac:dyDescent="0.2">
      <c r="C770" s="150">
        <v>762</v>
      </c>
      <c r="D770" s="151"/>
      <c r="E770" s="21"/>
      <c r="F770" s="24"/>
      <c r="G770" s="3"/>
      <c r="H770" s="3"/>
      <c r="I770" s="26"/>
      <c r="J770" s="26"/>
      <c r="K770" s="33"/>
      <c r="L770" s="34"/>
      <c r="M770" s="34" t="str">
        <f t="shared" si="189"/>
        <v/>
      </c>
      <c r="N770" s="34" t="str">
        <f t="shared" si="187"/>
        <v/>
      </c>
      <c r="O770" s="34"/>
      <c r="P770" s="34" t="str">
        <f t="shared" si="188"/>
        <v/>
      </c>
      <c r="Q770" s="34" t="str">
        <f t="shared" si="190"/>
        <v/>
      </c>
      <c r="R770" s="34" t="str">
        <f t="shared" si="191"/>
        <v/>
      </c>
      <c r="S770" s="19" t="str">
        <f t="shared" si="192"/>
        <v/>
      </c>
      <c r="T770" s="19"/>
      <c r="U770" s="19" t="str">
        <f t="shared" si="199"/>
        <v/>
      </c>
      <c r="V770" s="19" t="str">
        <f t="shared" si="193"/>
        <v/>
      </c>
      <c r="W770" s="19" t="str">
        <f t="shared" si="194"/>
        <v/>
      </c>
      <c r="X770" s="19" t="str">
        <f t="shared" si="195"/>
        <v/>
      </c>
      <c r="Y770" s="19" t="str">
        <f t="shared" si="200"/>
        <v/>
      </c>
      <c r="Z770" s="27" t="str">
        <f t="shared" si="196"/>
        <v/>
      </c>
      <c r="AA770" s="32"/>
      <c r="AB770" s="36"/>
      <c r="AC770" s="35" t="str">
        <f t="shared" si="186"/>
        <v/>
      </c>
      <c r="AD770" s="35" t="str">
        <f>IF(AA770="","",SUMIFS(商品管理表!$N$8:$N$10000,商品管理表!$C$8:$C$10000,仕入れ管理表!$D770,商品管理表!$Y$8:$Y$10000,"済"))</f>
        <v/>
      </c>
      <c r="AE770" s="35" t="str">
        <f t="shared" si="201"/>
        <v/>
      </c>
      <c r="AF770" s="18"/>
      <c r="AG770" s="18"/>
      <c r="AH770" s="18"/>
      <c r="AI770" s="156" t="str">
        <f t="shared" si="197"/>
        <v/>
      </c>
      <c r="AJ770" s="127"/>
      <c r="AK770" s="128" t="str">
        <f t="shared" si="198"/>
        <v/>
      </c>
      <c r="AL770" s="128"/>
    </row>
    <row r="771" spans="3:38" x14ac:dyDescent="0.2">
      <c r="C771" s="150">
        <v>763</v>
      </c>
      <c r="D771" s="151"/>
      <c r="E771" s="21"/>
      <c r="F771" s="24"/>
      <c r="G771" s="3"/>
      <c r="H771" s="3"/>
      <c r="I771" s="26"/>
      <c r="J771" s="26"/>
      <c r="K771" s="33"/>
      <c r="L771" s="34"/>
      <c r="M771" s="34" t="str">
        <f t="shared" si="189"/>
        <v/>
      </c>
      <c r="N771" s="34" t="str">
        <f t="shared" si="187"/>
        <v/>
      </c>
      <c r="O771" s="34"/>
      <c r="P771" s="34" t="str">
        <f t="shared" si="188"/>
        <v/>
      </c>
      <c r="Q771" s="34" t="str">
        <f t="shared" si="190"/>
        <v/>
      </c>
      <c r="R771" s="34" t="str">
        <f t="shared" si="191"/>
        <v/>
      </c>
      <c r="S771" s="19" t="str">
        <f t="shared" si="192"/>
        <v/>
      </c>
      <c r="T771" s="19"/>
      <c r="U771" s="19" t="str">
        <f t="shared" si="199"/>
        <v/>
      </c>
      <c r="V771" s="19" t="str">
        <f t="shared" si="193"/>
        <v/>
      </c>
      <c r="W771" s="19" t="str">
        <f t="shared" si="194"/>
        <v/>
      </c>
      <c r="X771" s="19" t="str">
        <f t="shared" si="195"/>
        <v/>
      </c>
      <c r="Y771" s="19" t="str">
        <f t="shared" si="200"/>
        <v/>
      </c>
      <c r="Z771" s="27" t="str">
        <f t="shared" si="196"/>
        <v/>
      </c>
      <c r="AA771" s="32"/>
      <c r="AB771" s="36"/>
      <c r="AC771" s="35" t="str">
        <f t="shared" si="186"/>
        <v/>
      </c>
      <c r="AD771" s="35" t="str">
        <f>IF(AA771="","",SUMIFS(商品管理表!$N$8:$N$10000,商品管理表!$C$8:$C$10000,仕入れ管理表!$D771,商品管理表!$Y$8:$Y$10000,"済"))</f>
        <v/>
      </c>
      <c r="AE771" s="35" t="str">
        <f t="shared" si="201"/>
        <v/>
      </c>
      <c r="AF771" s="18"/>
      <c r="AG771" s="18"/>
      <c r="AH771" s="18"/>
      <c r="AI771" s="156" t="str">
        <f t="shared" si="197"/>
        <v/>
      </c>
      <c r="AJ771" s="127"/>
      <c r="AK771" s="128" t="str">
        <f t="shared" si="198"/>
        <v/>
      </c>
      <c r="AL771" s="128"/>
    </row>
    <row r="772" spans="3:38" x14ac:dyDescent="0.2">
      <c r="C772" s="150">
        <v>764</v>
      </c>
      <c r="D772" s="151"/>
      <c r="E772" s="21"/>
      <c r="F772" s="24"/>
      <c r="G772" s="3"/>
      <c r="H772" s="3"/>
      <c r="I772" s="26"/>
      <c r="J772" s="26"/>
      <c r="K772" s="33"/>
      <c r="L772" s="34"/>
      <c r="M772" s="34" t="str">
        <f t="shared" si="189"/>
        <v/>
      </c>
      <c r="N772" s="34" t="str">
        <f t="shared" si="187"/>
        <v/>
      </c>
      <c r="O772" s="34"/>
      <c r="P772" s="34" t="str">
        <f t="shared" si="188"/>
        <v/>
      </c>
      <c r="Q772" s="34" t="str">
        <f t="shared" si="190"/>
        <v/>
      </c>
      <c r="R772" s="34" t="str">
        <f t="shared" si="191"/>
        <v/>
      </c>
      <c r="S772" s="19" t="str">
        <f t="shared" si="192"/>
        <v/>
      </c>
      <c r="T772" s="19"/>
      <c r="U772" s="19" t="str">
        <f t="shared" si="199"/>
        <v/>
      </c>
      <c r="V772" s="19" t="str">
        <f t="shared" si="193"/>
        <v/>
      </c>
      <c r="W772" s="19" t="str">
        <f t="shared" si="194"/>
        <v/>
      </c>
      <c r="X772" s="19" t="str">
        <f t="shared" si="195"/>
        <v/>
      </c>
      <c r="Y772" s="19" t="str">
        <f t="shared" si="200"/>
        <v/>
      </c>
      <c r="Z772" s="27" t="str">
        <f t="shared" si="196"/>
        <v/>
      </c>
      <c r="AA772" s="32"/>
      <c r="AB772" s="36"/>
      <c r="AC772" s="35" t="str">
        <f t="shared" si="186"/>
        <v/>
      </c>
      <c r="AD772" s="35" t="str">
        <f>IF(AA772="","",SUMIFS(商品管理表!$N$8:$N$10000,商品管理表!$C$8:$C$10000,仕入れ管理表!$D772,商品管理表!$Y$8:$Y$10000,"済"))</f>
        <v/>
      </c>
      <c r="AE772" s="35" t="str">
        <f t="shared" si="201"/>
        <v/>
      </c>
      <c r="AF772" s="18"/>
      <c r="AG772" s="18"/>
      <c r="AH772" s="18"/>
      <c r="AI772" s="156" t="str">
        <f t="shared" si="197"/>
        <v/>
      </c>
      <c r="AJ772" s="127"/>
      <c r="AK772" s="128" t="str">
        <f t="shared" si="198"/>
        <v/>
      </c>
      <c r="AL772" s="128"/>
    </row>
    <row r="773" spans="3:38" x14ac:dyDescent="0.2">
      <c r="C773" s="150">
        <v>765</v>
      </c>
      <c r="D773" s="151"/>
      <c r="E773" s="21"/>
      <c r="F773" s="24"/>
      <c r="G773" s="3"/>
      <c r="H773" s="3"/>
      <c r="I773" s="26"/>
      <c r="J773" s="26"/>
      <c r="K773" s="33"/>
      <c r="L773" s="34"/>
      <c r="M773" s="34" t="str">
        <f t="shared" si="189"/>
        <v/>
      </c>
      <c r="N773" s="34" t="str">
        <f t="shared" si="187"/>
        <v/>
      </c>
      <c r="O773" s="34"/>
      <c r="P773" s="34" t="str">
        <f t="shared" si="188"/>
        <v/>
      </c>
      <c r="Q773" s="34" t="str">
        <f t="shared" si="190"/>
        <v/>
      </c>
      <c r="R773" s="34" t="str">
        <f t="shared" si="191"/>
        <v/>
      </c>
      <c r="S773" s="19" t="str">
        <f t="shared" si="192"/>
        <v/>
      </c>
      <c r="T773" s="19"/>
      <c r="U773" s="19" t="str">
        <f t="shared" si="199"/>
        <v/>
      </c>
      <c r="V773" s="19" t="str">
        <f t="shared" si="193"/>
        <v/>
      </c>
      <c r="W773" s="19" t="str">
        <f t="shared" si="194"/>
        <v/>
      </c>
      <c r="X773" s="19" t="str">
        <f t="shared" si="195"/>
        <v/>
      </c>
      <c r="Y773" s="19" t="str">
        <f t="shared" si="200"/>
        <v/>
      </c>
      <c r="Z773" s="27" t="str">
        <f t="shared" si="196"/>
        <v/>
      </c>
      <c r="AA773" s="32"/>
      <c r="AB773" s="36"/>
      <c r="AC773" s="35" t="str">
        <f t="shared" si="186"/>
        <v/>
      </c>
      <c r="AD773" s="35" t="str">
        <f>IF(AA773="","",SUMIFS(商品管理表!$N$8:$N$10000,商品管理表!$C$8:$C$10000,仕入れ管理表!$D773,商品管理表!$Y$8:$Y$10000,"済"))</f>
        <v/>
      </c>
      <c r="AE773" s="35" t="str">
        <f t="shared" si="201"/>
        <v/>
      </c>
      <c r="AF773" s="18"/>
      <c r="AG773" s="18"/>
      <c r="AH773" s="18"/>
      <c r="AI773" s="156" t="str">
        <f t="shared" si="197"/>
        <v/>
      </c>
      <c r="AJ773" s="127"/>
      <c r="AK773" s="128" t="str">
        <f t="shared" si="198"/>
        <v/>
      </c>
      <c r="AL773" s="128"/>
    </row>
    <row r="774" spans="3:38" x14ac:dyDescent="0.2">
      <c r="C774" s="150">
        <v>766</v>
      </c>
      <c r="D774" s="151"/>
      <c r="E774" s="21"/>
      <c r="F774" s="24"/>
      <c r="G774" s="3"/>
      <c r="H774" s="3"/>
      <c r="I774" s="26"/>
      <c r="J774" s="26"/>
      <c r="K774" s="33"/>
      <c r="L774" s="34"/>
      <c r="M774" s="34" t="str">
        <f t="shared" si="189"/>
        <v/>
      </c>
      <c r="N774" s="34" t="str">
        <f t="shared" si="187"/>
        <v/>
      </c>
      <c r="O774" s="34"/>
      <c r="P774" s="34" t="str">
        <f t="shared" si="188"/>
        <v/>
      </c>
      <c r="Q774" s="34" t="str">
        <f t="shared" si="190"/>
        <v/>
      </c>
      <c r="R774" s="34" t="str">
        <f t="shared" si="191"/>
        <v/>
      </c>
      <c r="S774" s="19" t="str">
        <f t="shared" si="192"/>
        <v/>
      </c>
      <c r="T774" s="19"/>
      <c r="U774" s="19" t="str">
        <f t="shared" si="199"/>
        <v/>
      </c>
      <c r="V774" s="19" t="str">
        <f t="shared" si="193"/>
        <v/>
      </c>
      <c r="W774" s="19" t="str">
        <f t="shared" si="194"/>
        <v/>
      </c>
      <c r="X774" s="19" t="str">
        <f t="shared" si="195"/>
        <v/>
      </c>
      <c r="Y774" s="19" t="str">
        <f t="shared" si="200"/>
        <v/>
      </c>
      <c r="Z774" s="27" t="str">
        <f t="shared" si="196"/>
        <v/>
      </c>
      <c r="AA774" s="32"/>
      <c r="AB774" s="36"/>
      <c r="AC774" s="35" t="str">
        <f t="shared" si="186"/>
        <v/>
      </c>
      <c r="AD774" s="35" t="str">
        <f>IF(AA774="","",SUMIFS(商品管理表!$N$8:$N$10000,商品管理表!$C$8:$C$10000,仕入れ管理表!$D774,商品管理表!$Y$8:$Y$10000,"済"))</f>
        <v/>
      </c>
      <c r="AE774" s="35" t="str">
        <f t="shared" si="201"/>
        <v/>
      </c>
      <c r="AF774" s="18"/>
      <c r="AG774" s="18"/>
      <c r="AH774" s="18"/>
      <c r="AI774" s="156" t="str">
        <f t="shared" si="197"/>
        <v/>
      </c>
      <c r="AJ774" s="127"/>
      <c r="AK774" s="128" t="str">
        <f t="shared" si="198"/>
        <v/>
      </c>
      <c r="AL774" s="128"/>
    </row>
    <row r="775" spans="3:38" x14ac:dyDescent="0.2">
      <c r="C775" s="150">
        <v>767</v>
      </c>
      <c r="D775" s="151"/>
      <c r="E775" s="21"/>
      <c r="F775" s="24"/>
      <c r="G775" s="3"/>
      <c r="H775" s="3"/>
      <c r="I775" s="26"/>
      <c r="J775" s="26"/>
      <c r="K775" s="33"/>
      <c r="L775" s="34"/>
      <c r="M775" s="34" t="str">
        <f t="shared" si="189"/>
        <v/>
      </c>
      <c r="N775" s="34" t="str">
        <f t="shared" si="187"/>
        <v/>
      </c>
      <c r="O775" s="34"/>
      <c r="P775" s="34" t="str">
        <f t="shared" si="188"/>
        <v/>
      </c>
      <c r="Q775" s="34" t="str">
        <f t="shared" si="190"/>
        <v/>
      </c>
      <c r="R775" s="34" t="str">
        <f t="shared" si="191"/>
        <v/>
      </c>
      <c r="S775" s="19" t="str">
        <f t="shared" si="192"/>
        <v/>
      </c>
      <c r="T775" s="19"/>
      <c r="U775" s="19" t="str">
        <f t="shared" si="199"/>
        <v/>
      </c>
      <c r="V775" s="19" t="str">
        <f t="shared" si="193"/>
        <v/>
      </c>
      <c r="W775" s="19" t="str">
        <f t="shared" si="194"/>
        <v/>
      </c>
      <c r="X775" s="19" t="str">
        <f t="shared" si="195"/>
        <v/>
      </c>
      <c r="Y775" s="19" t="str">
        <f t="shared" si="200"/>
        <v/>
      </c>
      <c r="Z775" s="27" t="str">
        <f t="shared" si="196"/>
        <v/>
      </c>
      <c r="AA775" s="32"/>
      <c r="AB775" s="36"/>
      <c r="AC775" s="35" t="str">
        <f t="shared" si="186"/>
        <v/>
      </c>
      <c r="AD775" s="35" t="str">
        <f>IF(AA775="","",SUMIFS(商品管理表!$N$8:$N$10000,商品管理表!$C$8:$C$10000,仕入れ管理表!$D775,商品管理表!$Y$8:$Y$10000,"済"))</f>
        <v/>
      </c>
      <c r="AE775" s="35" t="str">
        <f t="shared" si="201"/>
        <v/>
      </c>
      <c r="AF775" s="18"/>
      <c r="AG775" s="18"/>
      <c r="AH775" s="18"/>
      <c r="AI775" s="156" t="str">
        <f t="shared" si="197"/>
        <v/>
      </c>
      <c r="AJ775" s="127"/>
      <c r="AK775" s="128" t="str">
        <f t="shared" si="198"/>
        <v/>
      </c>
      <c r="AL775" s="128"/>
    </row>
    <row r="776" spans="3:38" x14ac:dyDescent="0.2">
      <c r="C776" s="150">
        <v>768</v>
      </c>
      <c r="D776" s="151"/>
      <c r="E776" s="21"/>
      <c r="F776" s="24"/>
      <c r="G776" s="3"/>
      <c r="H776" s="3"/>
      <c r="I776" s="26"/>
      <c r="J776" s="26"/>
      <c r="K776" s="33"/>
      <c r="L776" s="34"/>
      <c r="M776" s="34" t="str">
        <f t="shared" si="189"/>
        <v/>
      </c>
      <c r="N776" s="34" t="str">
        <f t="shared" si="187"/>
        <v/>
      </c>
      <c r="O776" s="34"/>
      <c r="P776" s="34" t="str">
        <f t="shared" si="188"/>
        <v/>
      </c>
      <c r="Q776" s="34" t="str">
        <f t="shared" si="190"/>
        <v/>
      </c>
      <c r="R776" s="34" t="str">
        <f t="shared" si="191"/>
        <v/>
      </c>
      <c r="S776" s="19" t="str">
        <f t="shared" si="192"/>
        <v/>
      </c>
      <c r="T776" s="19"/>
      <c r="U776" s="19" t="str">
        <f t="shared" si="199"/>
        <v/>
      </c>
      <c r="V776" s="19" t="str">
        <f t="shared" si="193"/>
        <v/>
      </c>
      <c r="W776" s="19" t="str">
        <f t="shared" si="194"/>
        <v/>
      </c>
      <c r="X776" s="19" t="str">
        <f t="shared" si="195"/>
        <v/>
      </c>
      <c r="Y776" s="19" t="str">
        <f t="shared" si="200"/>
        <v/>
      </c>
      <c r="Z776" s="27" t="str">
        <f t="shared" si="196"/>
        <v/>
      </c>
      <c r="AA776" s="32"/>
      <c r="AB776" s="36"/>
      <c r="AC776" s="35" t="str">
        <f t="shared" ref="AC776:AC839" si="202">IF(AB776="","",IF(VLOOKUP($D776,出品日データ,1,FALSE)="","","済"))</f>
        <v/>
      </c>
      <c r="AD776" s="35" t="str">
        <f>IF(AA776="","",SUMIFS(商品管理表!$N$8:$N$10000,商品管理表!$C$8:$C$10000,仕入れ管理表!$D776,商品管理表!$Y$8:$Y$10000,"済"))</f>
        <v/>
      </c>
      <c r="AE776" s="35" t="str">
        <f t="shared" si="201"/>
        <v/>
      </c>
      <c r="AF776" s="18"/>
      <c r="AG776" s="18"/>
      <c r="AH776" s="18"/>
      <c r="AI776" s="156" t="str">
        <f t="shared" si="197"/>
        <v/>
      </c>
      <c r="AJ776" s="127"/>
      <c r="AK776" s="128" t="str">
        <f t="shared" si="198"/>
        <v/>
      </c>
      <c r="AL776" s="128"/>
    </row>
    <row r="777" spans="3:38" x14ac:dyDescent="0.2">
      <c r="C777" s="150">
        <v>769</v>
      </c>
      <c r="D777" s="151"/>
      <c r="E777" s="21"/>
      <c r="F777" s="24"/>
      <c r="G777" s="3"/>
      <c r="H777" s="3"/>
      <c r="I777" s="26"/>
      <c r="J777" s="26"/>
      <c r="K777" s="33"/>
      <c r="L777" s="34"/>
      <c r="M777" s="34" t="str">
        <f t="shared" si="189"/>
        <v/>
      </c>
      <c r="N777" s="34" t="str">
        <f t="shared" si="187"/>
        <v/>
      </c>
      <c r="O777" s="34"/>
      <c r="P777" s="34" t="str">
        <f t="shared" si="188"/>
        <v/>
      </c>
      <c r="Q777" s="34" t="str">
        <f t="shared" si="190"/>
        <v/>
      </c>
      <c r="R777" s="34" t="str">
        <f t="shared" si="191"/>
        <v/>
      </c>
      <c r="S777" s="19" t="str">
        <f t="shared" si="192"/>
        <v/>
      </c>
      <c r="T777" s="19"/>
      <c r="U777" s="19" t="str">
        <f t="shared" si="199"/>
        <v/>
      </c>
      <c r="V777" s="19" t="str">
        <f t="shared" si="193"/>
        <v/>
      </c>
      <c r="W777" s="19" t="str">
        <f t="shared" si="194"/>
        <v/>
      </c>
      <c r="X777" s="19" t="str">
        <f t="shared" si="195"/>
        <v/>
      </c>
      <c r="Y777" s="19" t="str">
        <f t="shared" si="200"/>
        <v/>
      </c>
      <c r="Z777" s="27" t="str">
        <f t="shared" si="196"/>
        <v/>
      </c>
      <c r="AA777" s="32"/>
      <c r="AB777" s="36"/>
      <c r="AC777" s="35" t="str">
        <f t="shared" si="202"/>
        <v/>
      </c>
      <c r="AD777" s="35" t="str">
        <f>IF(AA777="","",SUMIFS(商品管理表!$N$8:$N$10000,商品管理表!$C$8:$C$10000,仕入れ管理表!$D777,商品管理表!$Y$8:$Y$10000,"済"))</f>
        <v/>
      </c>
      <c r="AE777" s="35" t="str">
        <f t="shared" si="201"/>
        <v/>
      </c>
      <c r="AF777" s="18"/>
      <c r="AG777" s="18"/>
      <c r="AH777" s="18"/>
      <c r="AI777" s="156" t="str">
        <f t="shared" si="197"/>
        <v/>
      </c>
      <c r="AJ777" s="127"/>
      <c r="AK777" s="128" t="str">
        <f t="shared" si="198"/>
        <v/>
      </c>
      <c r="AL777" s="128"/>
    </row>
    <row r="778" spans="3:38" x14ac:dyDescent="0.2">
      <c r="C778" s="150">
        <v>770</v>
      </c>
      <c r="D778" s="151"/>
      <c r="E778" s="21"/>
      <c r="F778" s="24"/>
      <c r="G778" s="3"/>
      <c r="H778" s="3"/>
      <c r="I778" s="26"/>
      <c r="J778" s="26"/>
      <c r="K778" s="33"/>
      <c r="L778" s="34"/>
      <c r="M778" s="34" t="str">
        <f t="shared" si="189"/>
        <v/>
      </c>
      <c r="N778" s="34" t="str">
        <f t="shared" ref="N778:N841" si="203">IF(L778="","",L778)</f>
        <v/>
      </c>
      <c r="O778" s="34"/>
      <c r="P778" s="34" t="str">
        <f t="shared" ref="P778:P841" si="204">IF(L778="","",(N778+O778)*1.016)</f>
        <v/>
      </c>
      <c r="Q778" s="34" t="str">
        <f t="shared" si="190"/>
        <v/>
      </c>
      <c r="R778" s="34" t="str">
        <f t="shared" si="191"/>
        <v/>
      </c>
      <c r="S778" s="19" t="str">
        <f t="shared" si="192"/>
        <v/>
      </c>
      <c r="T778" s="19"/>
      <c r="U778" s="19" t="str">
        <f t="shared" si="199"/>
        <v/>
      </c>
      <c r="V778" s="19" t="str">
        <f t="shared" si="193"/>
        <v/>
      </c>
      <c r="W778" s="19" t="str">
        <f t="shared" si="194"/>
        <v/>
      </c>
      <c r="X778" s="19" t="str">
        <f t="shared" si="195"/>
        <v/>
      </c>
      <c r="Y778" s="19" t="str">
        <f t="shared" si="200"/>
        <v/>
      </c>
      <c r="Z778" s="27" t="str">
        <f t="shared" si="196"/>
        <v/>
      </c>
      <c r="AA778" s="32"/>
      <c r="AB778" s="36"/>
      <c r="AC778" s="35" t="str">
        <f t="shared" si="202"/>
        <v/>
      </c>
      <c r="AD778" s="35" t="str">
        <f>IF(AA778="","",SUMIFS(商品管理表!$N$8:$N$10000,商品管理表!$C$8:$C$10000,仕入れ管理表!$D778,商品管理表!$Y$8:$Y$10000,"済"))</f>
        <v/>
      </c>
      <c r="AE778" s="35" t="str">
        <f t="shared" si="201"/>
        <v/>
      </c>
      <c r="AF778" s="18"/>
      <c r="AG778" s="18"/>
      <c r="AH778" s="18"/>
      <c r="AI778" s="156" t="str">
        <f t="shared" si="197"/>
        <v/>
      </c>
      <c r="AJ778" s="127"/>
      <c r="AK778" s="128" t="str">
        <f t="shared" si="198"/>
        <v/>
      </c>
      <c r="AL778" s="128"/>
    </row>
    <row r="779" spans="3:38" x14ac:dyDescent="0.2">
      <c r="C779" s="150">
        <v>771</v>
      </c>
      <c r="D779" s="151"/>
      <c r="E779" s="21"/>
      <c r="F779" s="24"/>
      <c r="G779" s="3"/>
      <c r="H779" s="3"/>
      <c r="I779" s="26"/>
      <c r="J779" s="26"/>
      <c r="K779" s="33"/>
      <c r="L779" s="34"/>
      <c r="M779" s="34" t="str">
        <f t="shared" ref="M779:M842" si="205">IF(L779="","",L779*K779)</f>
        <v/>
      </c>
      <c r="N779" s="34" t="str">
        <f t="shared" si="203"/>
        <v/>
      </c>
      <c r="O779" s="34"/>
      <c r="P779" s="34" t="str">
        <f t="shared" si="204"/>
        <v/>
      </c>
      <c r="Q779" s="34" t="str">
        <f t="shared" ref="Q779:Q842" si="206">IF(N779="","",IF(O779="",0,N779*0.1))</f>
        <v/>
      </c>
      <c r="R779" s="34" t="str">
        <f t="shared" ref="R779:R842" si="207">IF(P779="","",P779+Q779)</f>
        <v/>
      </c>
      <c r="S779" s="19" t="str">
        <f t="shared" ref="S779:S842" si="208">IF(L779="","",P779*K779)</f>
        <v/>
      </c>
      <c r="T779" s="19"/>
      <c r="U779" s="19" t="str">
        <f t="shared" si="199"/>
        <v/>
      </c>
      <c r="V779" s="19" t="str">
        <f t="shared" ref="V779:V842" si="209">IF(T779="","",T779*0.0864)</f>
        <v/>
      </c>
      <c r="W779" s="19" t="str">
        <f t="shared" ref="W779:W842" si="210">IF(U779="","",U779*0.0864)</f>
        <v/>
      </c>
      <c r="X779" s="19" t="str">
        <f t="shared" ref="X779:X842" si="211">IF(T779="","",T779-R779-V779)</f>
        <v/>
      </c>
      <c r="Y779" s="19" t="str">
        <f t="shared" si="200"/>
        <v/>
      </c>
      <c r="Z779" s="27" t="str">
        <f t="shared" ref="Z779:Z842" si="212">IF(Y779="","",Y779/U779)</f>
        <v/>
      </c>
      <c r="AA779" s="32"/>
      <c r="AB779" s="36"/>
      <c r="AC779" s="35" t="str">
        <f t="shared" si="202"/>
        <v/>
      </c>
      <c r="AD779" s="35" t="str">
        <f>IF(AA779="","",SUMIFS(商品管理表!$N$8:$N$10000,商品管理表!$C$8:$C$10000,仕入れ管理表!$D779,商品管理表!$Y$8:$Y$10000,"済"))</f>
        <v/>
      </c>
      <c r="AE779" s="35" t="str">
        <f t="shared" si="201"/>
        <v/>
      </c>
      <c r="AF779" s="18"/>
      <c r="AG779" s="18"/>
      <c r="AH779" s="18"/>
      <c r="AI779" s="156" t="str">
        <f t="shared" ref="AI779:AI842" si="213">IF(O779="","","MyUS")</f>
        <v/>
      </c>
      <c r="AJ779" s="127"/>
      <c r="AK779" s="128" t="str">
        <f t="shared" ref="AK779:AK842" si="214">IF(AA779="済",N779*AE779,"")</f>
        <v/>
      </c>
      <c r="AL779" s="128"/>
    </row>
    <row r="780" spans="3:38" x14ac:dyDescent="0.2">
      <c r="C780" s="150">
        <v>772</v>
      </c>
      <c r="D780" s="151"/>
      <c r="E780" s="21"/>
      <c r="F780" s="24"/>
      <c r="G780" s="3"/>
      <c r="H780" s="3"/>
      <c r="I780" s="26"/>
      <c r="J780" s="26"/>
      <c r="K780" s="33"/>
      <c r="L780" s="34"/>
      <c r="M780" s="34" t="str">
        <f t="shared" si="205"/>
        <v/>
      </c>
      <c r="N780" s="34" t="str">
        <f t="shared" si="203"/>
        <v/>
      </c>
      <c r="O780" s="34"/>
      <c r="P780" s="34" t="str">
        <f t="shared" si="204"/>
        <v/>
      </c>
      <c r="Q780" s="34" t="str">
        <f t="shared" si="206"/>
        <v/>
      </c>
      <c r="R780" s="34" t="str">
        <f t="shared" si="207"/>
        <v/>
      </c>
      <c r="S780" s="19" t="str">
        <f t="shared" si="208"/>
        <v/>
      </c>
      <c r="T780" s="19"/>
      <c r="U780" s="19" t="str">
        <f t="shared" ref="U780:U843" si="215">IF(T780="","",K780*T780)</f>
        <v/>
      </c>
      <c r="V780" s="19" t="str">
        <f t="shared" si="209"/>
        <v/>
      </c>
      <c r="W780" s="19" t="str">
        <f t="shared" si="210"/>
        <v/>
      </c>
      <c r="X780" s="19" t="str">
        <f t="shared" si="211"/>
        <v/>
      </c>
      <c r="Y780" s="19" t="str">
        <f t="shared" ref="Y780:Y843" si="216">IF(U780="","",U780-W780-Q780-S780)</f>
        <v/>
      </c>
      <c r="Z780" s="27" t="str">
        <f t="shared" si="212"/>
        <v/>
      </c>
      <c r="AA780" s="32"/>
      <c r="AB780" s="36"/>
      <c r="AC780" s="35" t="str">
        <f t="shared" si="202"/>
        <v/>
      </c>
      <c r="AD780" s="35" t="str">
        <f>IF(AA780="","",SUMIFS(商品管理表!$N$8:$N$10000,商品管理表!$C$8:$C$10000,仕入れ管理表!$D780,商品管理表!$Y$8:$Y$10000,"済"))</f>
        <v/>
      </c>
      <c r="AE780" s="35" t="str">
        <f t="shared" ref="AE780:AE843" si="217">IF(AD780&lt;&gt;"",K780-AD780,"")</f>
        <v/>
      </c>
      <c r="AF780" s="18"/>
      <c r="AG780" s="18"/>
      <c r="AH780" s="18"/>
      <c r="AI780" s="156" t="str">
        <f t="shared" si="213"/>
        <v/>
      </c>
      <c r="AJ780" s="127"/>
      <c r="AK780" s="128" t="str">
        <f t="shared" si="214"/>
        <v/>
      </c>
      <c r="AL780" s="128"/>
    </row>
    <row r="781" spans="3:38" x14ac:dyDescent="0.2">
      <c r="C781" s="150">
        <v>773</v>
      </c>
      <c r="D781" s="151"/>
      <c r="E781" s="21"/>
      <c r="F781" s="24"/>
      <c r="G781" s="3"/>
      <c r="H781" s="3"/>
      <c r="I781" s="26"/>
      <c r="J781" s="26"/>
      <c r="K781" s="33"/>
      <c r="L781" s="34"/>
      <c r="M781" s="34" t="str">
        <f t="shared" si="205"/>
        <v/>
      </c>
      <c r="N781" s="34" t="str">
        <f t="shared" si="203"/>
        <v/>
      </c>
      <c r="O781" s="34"/>
      <c r="P781" s="34" t="str">
        <f t="shared" si="204"/>
        <v/>
      </c>
      <c r="Q781" s="34" t="str">
        <f t="shared" si="206"/>
        <v/>
      </c>
      <c r="R781" s="34" t="str">
        <f t="shared" si="207"/>
        <v/>
      </c>
      <c r="S781" s="19" t="str">
        <f t="shared" si="208"/>
        <v/>
      </c>
      <c r="T781" s="19"/>
      <c r="U781" s="19" t="str">
        <f t="shared" si="215"/>
        <v/>
      </c>
      <c r="V781" s="19" t="str">
        <f t="shared" si="209"/>
        <v/>
      </c>
      <c r="W781" s="19" t="str">
        <f t="shared" si="210"/>
        <v/>
      </c>
      <c r="X781" s="19" t="str">
        <f t="shared" si="211"/>
        <v/>
      </c>
      <c r="Y781" s="19" t="str">
        <f t="shared" si="216"/>
        <v/>
      </c>
      <c r="Z781" s="27" t="str">
        <f t="shared" si="212"/>
        <v/>
      </c>
      <c r="AA781" s="32"/>
      <c r="AB781" s="36"/>
      <c r="AC781" s="35" t="str">
        <f t="shared" si="202"/>
        <v/>
      </c>
      <c r="AD781" s="35" t="str">
        <f>IF(AA781="","",SUMIFS(商品管理表!$N$8:$N$10000,商品管理表!$C$8:$C$10000,仕入れ管理表!$D781,商品管理表!$Y$8:$Y$10000,"済"))</f>
        <v/>
      </c>
      <c r="AE781" s="35" t="str">
        <f t="shared" si="217"/>
        <v/>
      </c>
      <c r="AF781" s="18"/>
      <c r="AG781" s="18"/>
      <c r="AH781" s="18"/>
      <c r="AI781" s="156" t="str">
        <f t="shared" si="213"/>
        <v/>
      </c>
      <c r="AJ781" s="127"/>
      <c r="AK781" s="128" t="str">
        <f t="shared" si="214"/>
        <v/>
      </c>
      <c r="AL781" s="128"/>
    </row>
    <row r="782" spans="3:38" x14ac:dyDescent="0.2">
      <c r="C782" s="150">
        <v>774</v>
      </c>
      <c r="D782" s="151"/>
      <c r="E782" s="21"/>
      <c r="F782" s="24"/>
      <c r="G782" s="3"/>
      <c r="H782" s="3"/>
      <c r="I782" s="26"/>
      <c r="J782" s="26"/>
      <c r="K782" s="33"/>
      <c r="L782" s="34"/>
      <c r="M782" s="34" t="str">
        <f t="shared" si="205"/>
        <v/>
      </c>
      <c r="N782" s="34" t="str">
        <f t="shared" si="203"/>
        <v/>
      </c>
      <c r="O782" s="34"/>
      <c r="P782" s="34" t="str">
        <f t="shared" si="204"/>
        <v/>
      </c>
      <c r="Q782" s="34" t="str">
        <f t="shared" si="206"/>
        <v/>
      </c>
      <c r="R782" s="34" t="str">
        <f t="shared" si="207"/>
        <v/>
      </c>
      <c r="S782" s="19" t="str">
        <f t="shared" si="208"/>
        <v/>
      </c>
      <c r="T782" s="19"/>
      <c r="U782" s="19" t="str">
        <f t="shared" si="215"/>
        <v/>
      </c>
      <c r="V782" s="19" t="str">
        <f t="shared" si="209"/>
        <v/>
      </c>
      <c r="W782" s="19" t="str">
        <f t="shared" si="210"/>
        <v/>
      </c>
      <c r="X782" s="19" t="str">
        <f t="shared" si="211"/>
        <v/>
      </c>
      <c r="Y782" s="19" t="str">
        <f t="shared" si="216"/>
        <v/>
      </c>
      <c r="Z782" s="27" t="str">
        <f t="shared" si="212"/>
        <v/>
      </c>
      <c r="AA782" s="32"/>
      <c r="AB782" s="36"/>
      <c r="AC782" s="35" t="str">
        <f t="shared" si="202"/>
        <v/>
      </c>
      <c r="AD782" s="35" t="str">
        <f>IF(AA782="","",SUMIFS(商品管理表!$N$8:$N$10000,商品管理表!$C$8:$C$10000,仕入れ管理表!$D782,商品管理表!$Y$8:$Y$10000,"済"))</f>
        <v/>
      </c>
      <c r="AE782" s="35" t="str">
        <f t="shared" si="217"/>
        <v/>
      </c>
      <c r="AF782" s="18"/>
      <c r="AG782" s="18"/>
      <c r="AH782" s="18"/>
      <c r="AI782" s="156" t="str">
        <f t="shared" si="213"/>
        <v/>
      </c>
      <c r="AJ782" s="127"/>
      <c r="AK782" s="128" t="str">
        <f t="shared" si="214"/>
        <v/>
      </c>
      <c r="AL782" s="128"/>
    </row>
    <row r="783" spans="3:38" x14ac:dyDescent="0.2">
      <c r="C783" s="150">
        <v>775</v>
      </c>
      <c r="D783" s="151"/>
      <c r="E783" s="21"/>
      <c r="F783" s="24"/>
      <c r="G783" s="3"/>
      <c r="H783" s="3"/>
      <c r="I783" s="26"/>
      <c r="J783" s="26"/>
      <c r="K783" s="33"/>
      <c r="L783" s="34"/>
      <c r="M783" s="34" t="str">
        <f t="shared" si="205"/>
        <v/>
      </c>
      <c r="N783" s="34" t="str">
        <f t="shared" si="203"/>
        <v/>
      </c>
      <c r="O783" s="34"/>
      <c r="P783" s="34" t="str">
        <f t="shared" si="204"/>
        <v/>
      </c>
      <c r="Q783" s="34" t="str">
        <f t="shared" si="206"/>
        <v/>
      </c>
      <c r="R783" s="34" t="str">
        <f t="shared" si="207"/>
        <v/>
      </c>
      <c r="S783" s="19" t="str">
        <f t="shared" si="208"/>
        <v/>
      </c>
      <c r="T783" s="19"/>
      <c r="U783" s="19" t="str">
        <f t="shared" si="215"/>
        <v/>
      </c>
      <c r="V783" s="19" t="str">
        <f t="shared" si="209"/>
        <v/>
      </c>
      <c r="W783" s="19" t="str">
        <f t="shared" si="210"/>
        <v/>
      </c>
      <c r="X783" s="19" t="str">
        <f t="shared" si="211"/>
        <v/>
      </c>
      <c r="Y783" s="19" t="str">
        <f t="shared" si="216"/>
        <v/>
      </c>
      <c r="Z783" s="27" t="str">
        <f t="shared" si="212"/>
        <v/>
      </c>
      <c r="AA783" s="32"/>
      <c r="AB783" s="36"/>
      <c r="AC783" s="35" t="str">
        <f t="shared" si="202"/>
        <v/>
      </c>
      <c r="AD783" s="35" t="str">
        <f>IF(AA783="","",SUMIFS(商品管理表!$N$8:$N$10000,商品管理表!$C$8:$C$10000,仕入れ管理表!$D783,商品管理表!$Y$8:$Y$10000,"済"))</f>
        <v/>
      </c>
      <c r="AE783" s="35" t="str">
        <f t="shared" si="217"/>
        <v/>
      </c>
      <c r="AF783" s="18"/>
      <c r="AG783" s="18"/>
      <c r="AH783" s="18"/>
      <c r="AI783" s="156" t="str">
        <f t="shared" si="213"/>
        <v/>
      </c>
      <c r="AJ783" s="127"/>
      <c r="AK783" s="128" t="str">
        <f t="shared" si="214"/>
        <v/>
      </c>
      <c r="AL783" s="128"/>
    </row>
    <row r="784" spans="3:38" x14ac:dyDescent="0.2">
      <c r="C784" s="150">
        <v>776</v>
      </c>
      <c r="D784" s="151"/>
      <c r="E784" s="21"/>
      <c r="F784" s="24"/>
      <c r="G784" s="3"/>
      <c r="H784" s="3"/>
      <c r="I784" s="26"/>
      <c r="J784" s="26"/>
      <c r="K784" s="33"/>
      <c r="L784" s="34"/>
      <c r="M784" s="34" t="str">
        <f t="shared" si="205"/>
        <v/>
      </c>
      <c r="N784" s="34" t="str">
        <f t="shared" si="203"/>
        <v/>
      </c>
      <c r="O784" s="34"/>
      <c r="P784" s="34" t="str">
        <f t="shared" si="204"/>
        <v/>
      </c>
      <c r="Q784" s="34" t="str">
        <f t="shared" si="206"/>
        <v/>
      </c>
      <c r="R784" s="34" t="str">
        <f t="shared" si="207"/>
        <v/>
      </c>
      <c r="S784" s="19" t="str">
        <f t="shared" si="208"/>
        <v/>
      </c>
      <c r="T784" s="19"/>
      <c r="U784" s="19" t="str">
        <f t="shared" si="215"/>
        <v/>
      </c>
      <c r="V784" s="19" t="str">
        <f t="shared" si="209"/>
        <v/>
      </c>
      <c r="W784" s="19" t="str">
        <f t="shared" si="210"/>
        <v/>
      </c>
      <c r="X784" s="19" t="str">
        <f t="shared" si="211"/>
        <v/>
      </c>
      <c r="Y784" s="19" t="str">
        <f t="shared" si="216"/>
        <v/>
      </c>
      <c r="Z784" s="27" t="str">
        <f t="shared" si="212"/>
        <v/>
      </c>
      <c r="AA784" s="32"/>
      <c r="AB784" s="36"/>
      <c r="AC784" s="35" t="str">
        <f t="shared" si="202"/>
        <v/>
      </c>
      <c r="AD784" s="35" t="str">
        <f>IF(AA784="","",SUMIFS(商品管理表!$N$8:$N$10000,商品管理表!$C$8:$C$10000,仕入れ管理表!$D784,商品管理表!$Y$8:$Y$10000,"済"))</f>
        <v/>
      </c>
      <c r="AE784" s="35" t="str">
        <f t="shared" si="217"/>
        <v/>
      </c>
      <c r="AF784" s="18"/>
      <c r="AG784" s="18"/>
      <c r="AH784" s="18"/>
      <c r="AI784" s="156" t="str">
        <f t="shared" si="213"/>
        <v/>
      </c>
      <c r="AJ784" s="127"/>
      <c r="AK784" s="128" t="str">
        <f t="shared" si="214"/>
        <v/>
      </c>
      <c r="AL784" s="128"/>
    </row>
    <row r="785" spans="3:38" x14ac:dyDescent="0.2">
      <c r="C785" s="150">
        <v>777</v>
      </c>
      <c r="D785" s="151"/>
      <c r="E785" s="21"/>
      <c r="F785" s="24"/>
      <c r="G785" s="3"/>
      <c r="H785" s="3"/>
      <c r="I785" s="26"/>
      <c r="J785" s="26"/>
      <c r="K785" s="33"/>
      <c r="L785" s="34"/>
      <c r="M785" s="34" t="str">
        <f t="shared" si="205"/>
        <v/>
      </c>
      <c r="N785" s="34" t="str">
        <f t="shared" si="203"/>
        <v/>
      </c>
      <c r="O785" s="34"/>
      <c r="P785" s="34" t="str">
        <f t="shared" si="204"/>
        <v/>
      </c>
      <c r="Q785" s="34" t="str">
        <f t="shared" si="206"/>
        <v/>
      </c>
      <c r="R785" s="34" t="str">
        <f t="shared" si="207"/>
        <v/>
      </c>
      <c r="S785" s="19" t="str">
        <f t="shared" si="208"/>
        <v/>
      </c>
      <c r="T785" s="19"/>
      <c r="U785" s="19" t="str">
        <f t="shared" si="215"/>
        <v/>
      </c>
      <c r="V785" s="19" t="str">
        <f t="shared" si="209"/>
        <v/>
      </c>
      <c r="W785" s="19" t="str">
        <f t="shared" si="210"/>
        <v/>
      </c>
      <c r="X785" s="19" t="str">
        <f t="shared" si="211"/>
        <v/>
      </c>
      <c r="Y785" s="19" t="str">
        <f t="shared" si="216"/>
        <v/>
      </c>
      <c r="Z785" s="27" t="str">
        <f t="shared" si="212"/>
        <v/>
      </c>
      <c r="AA785" s="32"/>
      <c r="AB785" s="36"/>
      <c r="AC785" s="35" t="str">
        <f t="shared" si="202"/>
        <v/>
      </c>
      <c r="AD785" s="35" t="str">
        <f>IF(AA785="","",SUMIFS(商品管理表!$N$8:$N$10000,商品管理表!$C$8:$C$10000,仕入れ管理表!$D785,商品管理表!$Y$8:$Y$10000,"済"))</f>
        <v/>
      </c>
      <c r="AE785" s="35" t="str">
        <f t="shared" si="217"/>
        <v/>
      </c>
      <c r="AF785" s="18"/>
      <c r="AG785" s="18"/>
      <c r="AH785" s="18"/>
      <c r="AI785" s="156" t="str">
        <f t="shared" si="213"/>
        <v/>
      </c>
      <c r="AJ785" s="127"/>
      <c r="AK785" s="128" t="str">
        <f t="shared" si="214"/>
        <v/>
      </c>
      <c r="AL785" s="128"/>
    </row>
    <row r="786" spans="3:38" x14ac:dyDescent="0.2">
      <c r="C786" s="150">
        <v>778</v>
      </c>
      <c r="D786" s="151"/>
      <c r="E786" s="21"/>
      <c r="F786" s="24"/>
      <c r="G786" s="3"/>
      <c r="H786" s="3"/>
      <c r="I786" s="26"/>
      <c r="J786" s="26"/>
      <c r="K786" s="33"/>
      <c r="L786" s="34"/>
      <c r="M786" s="34" t="str">
        <f t="shared" si="205"/>
        <v/>
      </c>
      <c r="N786" s="34" t="str">
        <f t="shared" si="203"/>
        <v/>
      </c>
      <c r="O786" s="34"/>
      <c r="P786" s="34" t="str">
        <f t="shared" si="204"/>
        <v/>
      </c>
      <c r="Q786" s="34" t="str">
        <f t="shared" si="206"/>
        <v/>
      </c>
      <c r="R786" s="34" t="str">
        <f t="shared" si="207"/>
        <v/>
      </c>
      <c r="S786" s="19" t="str">
        <f t="shared" si="208"/>
        <v/>
      </c>
      <c r="T786" s="19"/>
      <c r="U786" s="19" t="str">
        <f t="shared" si="215"/>
        <v/>
      </c>
      <c r="V786" s="19" t="str">
        <f t="shared" si="209"/>
        <v/>
      </c>
      <c r="W786" s="19" t="str">
        <f t="shared" si="210"/>
        <v/>
      </c>
      <c r="X786" s="19" t="str">
        <f t="shared" si="211"/>
        <v/>
      </c>
      <c r="Y786" s="19" t="str">
        <f t="shared" si="216"/>
        <v/>
      </c>
      <c r="Z786" s="27" t="str">
        <f t="shared" si="212"/>
        <v/>
      </c>
      <c r="AA786" s="32"/>
      <c r="AB786" s="36"/>
      <c r="AC786" s="35" t="str">
        <f t="shared" si="202"/>
        <v/>
      </c>
      <c r="AD786" s="35" t="str">
        <f>IF(AA786="","",SUMIFS(商品管理表!$N$8:$N$10000,商品管理表!$C$8:$C$10000,仕入れ管理表!$D786,商品管理表!$Y$8:$Y$10000,"済"))</f>
        <v/>
      </c>
      <c r="AE786" s="35" t="str">
        <f t="shared" si="217"/>
        <v/>
      </c>
      <c r="AF786" s="18"/>
      <c r="AG786" s="18"/>
      <c r="AH786" s="18"/>
      <c r="AI786" s="156" t="str">
        <f t="shared" si="213"/>
        <v/>
      </c>
      <c r="AJ786" s="127"/>
      <c r="AK786" s="128" t="str">
        <f t="shared" si="214"/>
        <v/>
      </c>
      <c r="AL786" s="128"/>
    </row>
    <row r="787" spans="3:38" x14ac:dyDescent="0.2">
      <c r="C787" s="150">
        <v>779</v>
      </c>
      <c r="D787" s="151"/>
      <c r="E787" s="21"/>
      <c r="F787" s="24"/>
      <c r="G787" s="3"/>
      <c r="H787" s="3"/>
      <c r="I787" s="26"/>
      <c r="J787" s="26"/>
      <c r="K787" s="33"/>
      <c r="L787" s="34"/>
      <c r="M787" s="34" t="str">
        <f t="shared" si="205"/>
        <v/>
      </c>
      <c r="N787" s="34" t="str">
        <f t="shared" si="203"/>
        <v/>
      </c>
      <c r="O787" s="34"/>
      <c r="P787" s="34" t="str">
        <f t="shared" si="204"/>
        <v/>
      </c>
      <c r="Q787" s="34" t="str">
        <f t="shared" si="206"/>
        <v/>
      </c>
      <c r="R787" s="34" t="str">
        <f t="shared" si="207"/>
        <v/>
      </c>
      <c r="S787" s="19" t="str">
        <f t="shared" si="208"/>
        <v/>
      </c>
      <c r="T787" s="19"/>
      <c r="U787" s="19" t="str">
        <f t="shared" si="215"/>
        <v/>
      </c>
      <c r="V787" s="19" t="str">
        <f t="shared" si="209"/>
        <v/>
      </c>
      <c r="W787" s="19" t="str">
        <f t="shared" si="210"/>
        <v/>
      </c>
      <c r="X787" s="19" t="str">
        <f t="shared" si="211"/>
        <v/>
      </c>
      <c r="Y787" s="19" t="str">
        <f t="shared" si="216"/>
        <v/>
      </c>
      <c r="Z787" s="27" t="str">
        <f t="shared" si="212"/>
        <v/>
      </c>
      <c r="AA787" s="32"/>
      <c r="AB787" s="36"/>
      <c r="AC787" s="35" t="str">
        <f t="shared" si="202"/>
        <v/>
      </c>
      <c r="AD787" s="35" t="str">
        <f>IF(AA787="","",SUMIFS(商品管理表!$N$8:$N$10000,商品管理表!$C$8:$C$10000,仕入れ管理表!$D787,商品管理表!$Y$8:$Y$10000,"済"))</f>
        <v/>
      </c>
      <c r="AE787" s="35" t="str">
        <f t="shared" si="217"/>
        <v/>
      </c>
      <c r="AF787" s="18"/>
      <c r="AG787" s="18"/>
      <c r="AH787" s="18"/>
      <c r="AI787" s="156" t="str">
        <f t="shared" si="213"/>
        <v/>
      </c>
      <c r="AJ787" s="127"/>
      <c r="AK787" s="128" t="str">
        <f t="shared" si="214"/>
        <v/>
      </c>
      <c r="AL787" s="128"/>
    </row>
    <row r="788" spans="3:38" x14ac:dyDescent="0.2">
      <c r="C788" s="150">
        <v>780</v>
      </c>
      <c r="D788" s="151"/>
      <c r="E788" s="21"/>
      <c r="F788" s="24"/>
      <c r="G788" s="3"/>
      <c r="H788" s="3"/>
      <c r="I788" s="26"/>
      <c r="J788" s="26"/>
      <c r="K788" s="33"/>
      <c r="L788" s="34"/>
      <c r="M788" s="34" t="str">
        <f t="shared" si="205"/>
        <v/>
      </c>
      <c r="N788" s="34" t="str">
        <f t="shared" si="203"/>
        <v/>
      </c>
      <c r="O788" s="34"/>
      <c r="P788" s="34" t="str">
        <f t="shared" si="204"/>
        <v/>
      </c>
      <c r="Q788" s="34" t="str">
        <f t="shared" si="206"/>
        <v/>
      </c>
      <c r="R788" s="34" t="str">
        <f t="shared" si="207"/>
        <v/>
      </c>
      <c r="S788" s="19" t="str">
        <f t="shared" si="208"/>
        <v/>
      </c>
      <c r="T788" s="19"/>
      <c r="U788" s="19" t="str">
        <f t="shared" si="215"/>
        <v/>
      </c>
      <c r="V788" s="19" t="str">
        <f t="shared" si="209"/>
        <v/>
      </c>
      <c r="W788" s="19" t="str">
        <f t="shared" si="210"/>
        <v/>
      </c>
      <c r="X788" s="19" t="str">
        <f t="shared" si="211"/>
        <v/>
      </c>
      <c r="Y788" s="19" t="str">
        <f t="shared" si="216"/>
        <v/>
      </c>
      <c r="Z788" s="27" t="str">
        <f t="shared" si="212"/>
        <v/>
      </c>
      <c r="AA788" s="32"/>
      <c r="AB788" s="36"/>
      <c r="AC788" s="35" t="str">
        <f t="shared" si="202"/>
        <v/>
      </c>
      <c r="AD788" s="35" t="str">
        <f>IF(AA788="","",SUMIFS(商品管理表!$N$8:$N$10000,商品管理表!$C$8:$C$10000,仕入れ管理表!$D788,商品管理表!$Y$8:$Y$10000,"済"))</f>
        <v/>
      </c>
      <c r="AE788" s="35" t="str">
        <f t="shared" si="217"/>
        <v/>
      </c>
      <c r="AF788" s="18"/>
      <c r="AG788" s="18"/>
      <c r="AH788" s="18"/>
      <c r="AI788" s="156" t="str">
        <f t="shared" si="213"/>
        <v/>
      </c>
      <c r="AJ788" s="127"/>
      <c r="AK788" s="128" t="str">
        <f t="shared" si="214"/>
        <v/>
      </c>
      <c r="AL788" s="128"/>
    </row>
    <row r="789" spans="3:38" x14ac:dyDescent="0.2">
      <c r="C789" s="150">
        <v>781</v>
      </c>
      <c r="D789" s="151"/>
      <c r="E789" s="21"/>
      <c r="F789" s="24"/>
      <c r="G789" s="3"/>
      <c r="H789" s="3"/>
      <c r="I789" s="26"/>
      <c r="J789" s="26"/>
      <c r="K789" s="33"/>
      <c r="L789" s="34"/>
      <c r="M789" s="34" t="str">
        <f t="shared" si="205"/>
        <v/>
      </c>
      <c r="N789" s="34" t="str">
        <f t="shared" si="203"/>
        <v/>
      </c>
      <c r="O789" s="34"/>
      <c r="P789" s="34" t="str">
        <f t="shared" si="204"/>
        <v/>
      </c>
      <c r="Q789" s="34" t="str">
        <f t="shared" si="206"/>
        <v/>
      </c>
      <c r="R789" s="34" t="str">
        <f t="shared" si="207"/>
        <v/>
      </c>
      <c r="S789" s="19" t="str">
        <f t="shared" si="208"/>
        <v/>
      </c>
      <c r="T789" s="19"/>
      <c r="U789" s="19" t="str">
        <f t="shared" si="215"/>
        <v/>
      </c>
      <c r="V789" s="19" t="str">
        <f t="shared" si="209"/>
        <v/>
      </c>
      <c r="W789" s="19" t="str">
        <f t="shared" si="210"/>
        <v/>
      </c>
      <c r="X789" s="19" t="str">
        <f t="shared" si="211"/>
        <v/>
      </c>
      <c r="Y789" s="19" t="str">
        <f t="shared" si="216"/>
        <v/>
      </c>
      <c r="Z789" s="27" t="str">
        <f t="shared" si="212"/>
        <v/>
      </c>
      <c r="AA789" s="32"/>
      <c r="AB789" s="36"/>
      <c r="AC789" s="35" t="str">
        <f t="shared" si="202"/>
        <v/>
      </c>
      <c r="AD789" s="35" t="str">
        <f>IF(AA789="","",SUMIFS(商品管理表!$N$8:$N$10000,商品管理表!$C$8:$C$10000,仕入れ管理表!$D789,商品管理表!$Y$8:$Y$10000,"済"))</f>
        <v/>
      </c>
      <c r="AE789" s="35" t="str">
        <f t="shared" si="217"/>
        <v/>
      </c>
      <c r="AF789" s="18"/>
      <c r="AG789" s="18"/>
      <c r="AH789" s="18"/>
      <c r="AI789" s="156" t="str">
        <f t="shared" si="213"/>
        <v/>
      </c>
      <c r="AJ789" s="127"/>
      <c r="AK789" s="128" t="str">
        <f t="shared" si="214"/>
        <v/>
      </c>
      <c r="AL789" s="128"/>
    </row>
    <row r="790" spans="3:38" x14ac:dyDescent="0.2">
      <c r="C790" s="150">
        <v>782</v>
      </c>
      <c r="D790" s="151"/>
      <c r="E790" s="21"/>
      <c r="F790" s="24"/>
      <c r="G790" s="3"/>
      <c r="H790" s="3"/>
      <c r="I790" s="26"/>
      <c r="J790" s="26"/>
      <c r="K790" s="33"/>
      <c r="L790" s="34"/>
      <c r="M790" s="34" t="str">
        <f t="shared" si="205"/>
        <v/>
      </c>
      <c r="N790" s="34" t="str">
        <f t="shared" si="203"/>
        <v/>
      </c>
      <c r="O790" s="34"/>
      <c r="P790" s="34" t="str">
        <f t="shared" si="204"/>
        <v/>
      </c>
      <c r="Q790" s="34" t="str">
        <f t="shared" si="206"/>
        <v/>
      </c>
      <c r="R790" s="34" t="str">
        <f t="shared" si="207"/>
        <v/>
      </c>
      <c r="S790" s="19" t="str">
        <f t="shared" si="208"/>
        <v/>
      </c>
      <c r="T790" s="19"/>
      <c r="U790" s="19" t="str">
        <f t="shared" si="215"/>
        <v/>
      </c>
      <c r="V790" s="19" t="str">
        <f t="shared" si="209"/>
        <v/>
      </c>
      <c r="W790" s="19" t="str">
        <f t="shared" si="210"/>
        <v/>
      </c>
      <c r="X790" s="19" t="str">
        <f t="shared" si="211"/>
        <v/>
      </c>
      <c r="Y790" s="19" t="str">
        <f t="shared" si="216"/>
        <v/>
      </c>
      <c r="Z790" s="27" t="str">
        <f t="shared" si="212"/>
        <v/>
      </c>
      <c r="AA790" s="32"/>
      <c r="AB790" s="36"/>
      <c r="AC790" s="35" t="str">
        <f t="shared" si="202"/>
        <v/>
      </c>
      <c r="AD790" s="35" t="str">
        <f>IF(AA790="","",SUMIFS(商品管理表!$N$8:$N$10000,商品管理表!$C$8:$C$10000,仕入れ管理表!$D790,商品管理表!$Y$8:$Y$10000,"済"))</f>
        <v/>
      </c>
      <c r="AE790" s="35" t="str">
        <f t="shared" si="217"/>
        <v/>
      </c>
      <c r="AF790" s="18"/>
      <c r="AG790" s="18"/>
      <c r="AH790" s="18"/>
      <c r="AI790" s="156" t="str">
        <f t="shared" si="213"/>
        <v/>
      </c>
      <c r="AJ790" s="127"/>
      <c r="AK790" s="128" t="str">
        <f t="shared" si="214"/>
        <v/>
      </c>
      <c r="AL790" s="128"/>
    </row>
    <row r="791" spans="3:38" x14ac:dyDescent="0.2">
      <c r="C791" s="150">
        <v>783</v>
      </c>
      <c r="D791" s="151"/>
      <c r="E791" s="21"/>
      <c r="F791" s="24"/>
      <c r="G791" s="3"/>
      <c r="H791" s="3"/>
      <c r="I791" s="26"/>
      <c r="J791" s="26"/>
      <c r="K791" s="33"/>
      <c r="L791" s="34"/>
      <c r="M791" s="34" t="str">
        <f t="shared" si="205"/>
        <v/>
      </c>
      <c r="N791" s="34" t="str">
        <f t="shared" si="203"/>
        <v/>
      </c>
      <c r="O791" s="34"/>
      <c r="P791" s="34" t="str">
        <f t="shared" si="204"/>
        <v/>
      </c>
      <c r="Q791" s="34" t="str">
        <f t="shared" si="206"/>
        <v/>
      </c>
      <c r="R791" s="34" t="str">
        <f t="shared" si="207"/>
        <v/>
      </c>
      <c r="S791" s="19" t="str">
        <f t="shared" si="208"/>
        <v/>
      </c>
      <c r="T791" s="19"/>
      <c r="U791" s="19" t="str">
        <f t="shared" si="215"/>
        <v/>
      </c>
      <c r="V791" s="19" t="str">
        <f t="shared" si="209"/>
        <v/>
      </c>
      <c r="W791" s="19" t="str">
        <f t="shared" si="210"/>
        <v/>
      </c>
      <c r="X791" s="19" t="str">
        <f t="shared" si="211"/>
        <v/>
      </c>
      <c r="Y791" s="19" t="str">
        <f t="shared" si="216"/>
        <v/>
      </c>
      <c r="Z791" s="27" t="str">
        <f t="shared" si="212"/>
        <v/>
      </c>
      <c r="AA791" s="32"/>
      <c r="AB791" s="36"/>
      <c r="AC791" s="35" t="str">
        <f t="shared" si="202"/>
        <v/>
      </c>
      <c r="AD791" s="35" t="str">
        <f>IF(AA791="","",SUMIFS(商品管理表!$N$8:$N$10000,商品管理表!$C$8:$C$10000,仕入れ管理表!$D791,商品管理表!$Y$8:$Y$10000,"済"))</f>
        <v/>
      </c>
      <c r="AE791" s="35" t="str">
        <f t="shared" si="217"/>
        <v/>
      </c>
      <c r="AF791" s="18"/>
      <c r="AG791" s="18"/>
      <c r="AH791" s="18"/>
      <c r="AI791" s="156" t="str">
        <f t="shared" si="213"/>
        <v/>
      </c>
      <c r="AJ791" s="127"/>
      <c r="AK791" s="128" t="str">
        <f t="shared" si="214"/>
        <v/>
      </c>
      <c r="AL791" s="128"/>
    </row>
    <row r="792" spans="3:38" x14ac:dyDescent="0.2">
      <c r="C792" s="150">
        <v>784</v>
      </c>
      <c r="D792" s="151"/>
      <c r="E792" s="21"/>
      <c r="F792" s="24"/>
      <c r="G792" s="3"/>
      <c r="H792" s="3"/>
      <c r="I792" s="26"/>
      <c r="J792" s="26"/>
      <c r="K792" s="33"/>
      <c r="L792" s="34"/>
      <c r="M792" s="34" t="str">
        <f t="shared" si="205"/>
        <v/>
      </c>
      <c r="N792" s="34" t="str">
        <f t="shared" si="203"/>
        <v/>
      </c>
      <c r="O792" s="34"/>
      <c r="P792" s="34" t="str">
        <f t="shared" si="204"/>
        <v/>
      </c>
      <c r="Q792" s="34" t="str">
        <f t="shared" si="206"/>
        <v/>
      </c>
      <c r="R792" s="34" t="str">
        <f t="shared" si="207"/>
        <v/>
      </c>
      <c r="S792" s="19" t="str">
        <f t="shared" si="208"/>
        <v/>
      </c>
      <c r="T792" s="19"/>
      <c r="U792" s="19" t="str">
        <f t="shared" si="215"/>
        <v/>
      </c>
      <c r="V792" s="19" t="str">
        <f t="shared" si="209"/>
        <v/>
      </c>
      <c r="W792" s="19" t="str">
        <f t="shared" si="210"/>
        <v/>
      </c>
      <c r="X792" s="19" t="str">
        <f t="shared" si="211"/>
        <v/>
      </c>
      <c r="Y792" s="19" t="str">
        <f t="shared" si="216"/>
        <v/>
      </c>
      <c r="Z792" s="27" t="str">
        <f t="shared" si="212"/>
        <v/>
      </c>
      <c r="AA792" s="32"/>
      <c r="AB792" s="36"/>
      <c r="AC792" s="35" t="str">
        <f t="shared" si="202"/>
        <v/>
      </c>
      <c r="AD792" s="35" t="str">
        <f>IF(AA792="","",SUMIFS(商品管理表!$N$8:$N$10000,商品管理表!$C$8:$C$10000,仕入れ管理表!$D792,商品管理表!$Y$8:$Y$10000,"済"))</f>
        <v/>
      </c>
      <c r="AE792" s="35" t="str">
        <f t="shared" si="217"/>
        <v/>
      </c>
      <c r="AF792" s="18"/>
      <c r="AG792" s="18"/>
      <c r="AH792" s="18"/>
      <c r="AI792" s="156" t="str">
        <f t="shared" si="213"/>
        <v/>
      </c>
      <c r="AJ792" s="127"/>
      <c r="AK792" s="128" t="str">
        <f t="shared" si="214"/>
        <v/>
      </c>
      <c r="AL792" s="128"/>
    </row>
    <row r="793" spans="3:38" x14ac:dyDescent="0.2">
      <c r="C793" s="150">
        <v>785</v>
      </c>
      <c r="D793" s="151"/>
      <c r="E793" s="21"/>
      <c r="F793" s="24"/>
      <c r="G793" s="3"/>
      <c r="H793" s="3"/>
      <c r="I793" s="26"/>
      <c r="J793" s="26"/>
      <c r="K793" s="33"/>
      <c r="L793" s="34"/>
      <c r="M793" s="34" t="str">
        <f t="shared" si="205"/>
        <v/>
      </c>
      <c r="N793" s="34" t="str">
        <f t="shared" si="203"/>
        <v/>
      </c>
      <c r="O793" s="34"/>
      <c r="P793" s="34" t="str">
        <f t="shared" si="204"/>
        <v/>
      </c>
      <c r="Q793" s="34" t="str">
        <f t="shared" si="206"/>
        <v/>
      </c>
      <c r="R793" s="34" t="str">
        <f t="shared" si="207"/>
        <v/>
      </c>
      <c r="S793" s="19" t="str">
        <f t="shared" si="208"/>
        <v/>
      </c>
      <c r="T793" s="19"/>
      <c r="U793" s="19" t="str">
        <f t="shared" si="215"/>
        <v/>
      </c>
      <c r="V793" s="19" t="str">
        <f t="shared" si="209"/>
        <v/>
      </c>
      <c r="W793" s="19" t="str">
        <f t="shared" si="210"/>
        <v/>
      </c>
      <c r="X793" s="19" t="str">
        <f t="shared" si="211"/>
        <v/>
      </c>
      <c r="Y793" s="19" t="str">
        <f t="shared" si="216"/>
        <v/>
      </c>
      <c r="Z793" s="27" t="str">
        <f t="shared" si="212"/>
        <v/>
      </c>
      <c r="AA793" s="32"/>
      <c r="AB793" s="36"/>
      <c r="AC793" s="35" t="str">
        <f t="shared" si="202"/>
        <v/>
      </c>
      <c r="AD793" s="35" t="str">
        <f>IF(AA793="","",SUMIFS(商品管理表!$N$8:$N$10000,商品管理表!$C$8:$C$10000,仕入れ管理表!$D793,商品管理表!$Y$8:$Y$10000,"済"))</f>
        <v/>
      </c>
      <c r="AE793" s="35" t="str">
        <f t="shared" si="217"/>
        <v/>
      </c>
      <c r="AF793" s="18"/>
      <c r="AG793" s="18"/>
      <c r="AH793" s="18"/>
      <c r="AI793" s="156" t="str">
        <f t="shared" si="213"/>
        <v/>
      </c>
      <c r="AJ793" s="127"/>
      <c r="AK793" s="128" t="str">
        <f t="shared" si="214"/>
        <v/>
      </c>
      <c r="AL793" s="128"/>
    </row>
    <row r="794" spans="3:38" x14ac:dyDescent="0.2">
      <c r="C794" s="150">
        <v>786</v>
      </c>
      <c r="D794" s="151"/>
      <c r="E794" s="21"/>
      <c r="F794" s="24"/>
      <c r="G794" s="3"/>
      <c r="H794" s="3"/>
      <c r="I794" s="26"/>
      <c r="J794" s="26"/>
      <c r="K794" s="33"/>
      <c r="L794" s="34"/>
      <c r="M794" s="34" t="str">
        <f t="shared" si="205"/>
        <v/>
      </c>
      <c r="N794" s="34" t="str">
        <f t="shared" si="203"/>
        <v/>
      </c>
      <c r="O794" s="34"/>
      <c r="P794" s="34" t="str">
        <f t="shared" si="204"/>
        <v/>
      </c>
      <c r="Q794" s="34" t="str">
        <f t="shared" si="206"/>
        <v/>
      </c>
      <c r="R794" s="34" t="str">
        <f t="shared" si="207"/>
        <v/>
      </c>
      <c r="S794" s="19" t="str">
        <f t="shared" si="208"/>
        <v/>
      </c>
      <c r="T794" s="19"/>
      <c r="U794" s="19" t="str">
        <f t="shared" si="215"/>
        <v/>
      </c>
      <c r="V794" s="19" t="str">
        <f t="shared" si="209"/>
        <v/>
      </c>
      <c r="W794" s="19" t="str">
        <f t="shared" si="210"/>
        <v/>
      </c>
      <c r="X794" s="19" t="str">
        <f t="shared" si="211"/>
        <v/>
      </c>
      <c r="Y794" s="19" t="str">
        <f t="shared" si="216"/>
        <v/>
      </c>
      <c r="Z794" s="27" t="str">
        <f t="shared" si="212"/>
        <v/>
      </c>
      <c r="AA794" s="32"/>
      <c r="AB794" s="36"/>
      <c r="AC794" s="35" t="str">
        <f t="shared" si="202"/>
        <v/>
      </c>
      <c r="AD794" s="35" t="str">
        <f>IF(AA794="","",SUMIFS(商品管理表!$N$8:$N$10000,商品管理表!$C$8:$C$10000,仕入れ管理表!$D794,商品管理表!$Y$8:$Y$10000,"済"))</f>
        <v/>
      </c>
      <c r="AE794" s="35" t="str">
        <f t="shared" si="217"/>
        <v/>
      </c>
      <c r="AF794" s="18"/>
      <c r="AG794" s="18"/>
      <c r="AH794" s="18"/>
      <c r="AI794" s="156" t="str">
        <f t="shared" si="213"/>
        <v/>
      </c>
      <c r="AJ794" s="127"/>
      <c r="AK794" s="128" t="str">
        <f t="shared" si="214"/>
        <v/>
      </c>
      <c r="AL794" s="128"/>
    </row>
    <row r="795" spans="3:38" x14ac:dyDescent="0.2">
      <c r="C795" s="150">
        <v>787</v>
      </c>
      <c r="D795" s="151"/>
      <c r="E795" s="21"/>
      <c r="F795" s="24"/>
      <c r="G795" s="3"/>
      <c r="H795" s="3"/>
      <c r="I795" s="26"/>
      <c r="J795" s="26"/>
      <c r="K795" s="33"/>
      <c r="L795" s="34"/>
      <c r="M795" s="34" t="str">
        <f t="shared" si="205"/>
        <v/>
      </c>
      <c r="N795" s="34" t="str">
        <f t="shared" si="203"/>
        <v/>
      </c>
      <c r="O795" s="34"/>
      <c r="P795" s="34" t="str">
        <f t="shared" si="204"/>
        <v/>
      </c>
      <c r="Q795" s="34" t="str">
        <f t="shared" si="206"/>
        <v/>
      </c>
      <c r="R795" s="34" t="str">
        <f t="shared" si="207"/>
        <v/>
      </c>
      <c r="S795" s="19" t="str">
        <f t="shared" si="208"/>
        <v/>
      </c>
      <c r="T795" s="19"/>
      <c r="U795" s="19" t="str">
        <f t="shared" si="215"/>
        <v/>
      </c>
      <c r="V795" s="19" t="str">
        <f t="shared" si="209"/>
        <v/>
      </c>
      <c r="W795" s="19" t="str">
        <f t="shared" si="210"/>
        <v/>
      </c>
      <c r="X795" s="19" t="str">
        <f t="shared" si="211"/>
        <v/>
      </c>
      <c r="Y795" s="19" t="str">
        <f t="shared" si="216"/>
        <v/>
      </c>
      <c r="Z795" s="27" t="str">
        <f t="shared" si="212"/>
        <v/>
      </c>
      <c r="AA795" s="32"/>
      <c r="AB795" s="36"/>
      <c r="AC795" s="35" t="str">
        <f t="shared" si="202"/>
        <v/>
      </c>
      <c r="AD795" s="35" t="str">
        <f>IF(AA795="","",SUMIFS(商品管理表!$N$8:$N$10000,商品管理表!$C$8:$C$10000,仕入れ管理表!$D795,商品管理表!$Y$8:$Y$10000,"済"))</f>
        <v/>
      </c>
      <c r="AE795" s="35" t="str">
        <f t="shared" si="217"/>
        <v/>
      </c>
      <c r="AF795" s="18"/>
      <c r="AG795" s="18"/>
      <c r="AH795" s="18"/>
      <c r="AI795" s="156" t="str">
        <f t="shared" si="213"/>
        <v/>
      </c>
      <c r="AJ795" s="127"/>
      <c r="AK795" s="128" t="str">
        <f t="shared" si="214"/>
        <v/>
      </c>
      <c r="AL795" s="128"/>
    </row>
    <row r="796" spans="3:38" x14ac:dyDescent="0.2">
      <c r="C796" s="150">
        <v>788</v>
      </c>
      <c r="D796" s="151"/>
      <c r="E796" s="21"/>
      <c r="F796" s="24"/>
      <c r="G796" s="3"/>
      <c r="H796" s="3"/>
      <c r="I796" s="26"/>
      <c r="J796" s="26"/>
      <c r="K796" s="33"/>
      <c r="L796" s="34"/>
      <c r="M796" s="34" t="str">
        <f t="shared" si="205"/>
        <v/>
      </c>
      <c r="N796" s="34" t="str">
        <f t="shared" si="203"/>
        <v/>
      </c>
      <c r="O796" s="34"/>
      <c r="P796" s="34" t="str">
        <f t="shared" si="204"/>
        <v/>
      </c>
      <c r="Q796" s="34" t="str">
        <f t="shared" si="206"/>
        <v/>
      </c>
      <c r="R796" s="34" t="str">
        <f t="shared" si="207"/>
        <v/>
      </c>
      <c r="S796" s="19" t="str">
        <f t="shared" si="208"/>
        <v/>
      </c>
      <c r="T796" s="19"/>
      <c r="U796" s="19" t="str">
        <f t="shared" si="215"/>
        <v/>
      </c>
      <c r="V796" s="19" t="str">
        <f t="shared" si="209"/>
        <v/>
      </c>
      <c r="W796" s="19" t="str">
        <f t="shared" si="210"/>
        <v/>
      </c>
      <c r="X796" s="19" t="str">
        <f t="shared" si="211"/>
        <v/>
      </c>
      <c r="Y796" s="19" t="str">
        <f t="shared" si="216"/>
        <v/>
      </c>
      <c r="Z796" s="27" t="str">
        <f t="shared" si="212"/>
        <v/>
      </c>
      <c r="AA796" s="32"/>
      <c r="AB796" s="36"/>
      <c r="AC796" s="35" t="str">
        <f t="shared" si="202"/>
        <v/>
      </c>
      <c r="AD796" s="35" t="str">
        <f>IF(AA796="","",SUMIFS(商品管理表!$N$8:$N$10000,商品管理表!$C$8:$C$10000,仕入れ管理表!$D796,商品管理表!$Y$8:$Y$10000,"済"))</f>
        <v/>
      </c>
      <c r="AE796" s="35" t="str">
        <f t="shared" si="217"/>
        <v/>
      </c>
      <c r="AF796" s="18"/>
      <c r="AG796" s="18"/>
      <c r="AH796" s="18"/>
      <c r="AI796" s="156" t="str">
        <f t="shared" si="213"/>
        <v/>
      </c>
      <c r="AJ796" s="127"/>
      <c r="AK796" s="128" t="str">
        <f t="shared" si="214"/>
        <v/>
      </c>
      <c r="AL796" s="128"/>
    </row>
    <row r="797" spans="3:38" x14ac:dyDescent="0.2">
      <c r="C797" s="150">
        <v>789</v>
      </c>
      <c r="D797" s="151"/>
      <c r="E797" s="21"/>
      <c r="F797" s="24"/>
      <c r="G797" s="3"/>
      <c r="H797" s="3"/>
      <c r="I797" s="26"/>
      <c r="J797" s="26"/>
      <c r="K797" s="33"/>
      <c r="L797" s="34"/>
      <c r="M797" s="34" t="str">
        <f t="shared" si="205"/>
        <v/>
      </c>
      <c r="N797" s="34" t="str">
        <f t="shared" si="203"/>
        <v/>
      </c>
      <c r="O797" s="34"/>
      <c r="P797" s="34" t="str">
        <f t="shared" si="204"/>
        <v/>
      </c>
      <c r="Q797" s="34" t="str">
        <f t="shared" si="206"/>
        <v/>
      </c>
      <c r="R797" s="34" t="str">
        <f t="shared" si="207"/>
        <v/>
      </c>
      <c r="S797" s="19" t="str">
        <f t="shared" si="208"/>
        <v/>
      </c>
      <c r="T797" s="19"/>
      <c r="U797" s="19" t="str">
        <f t="shared" si="215"/>
        <v/>
      </c>
      <c r="V797" s="19" t="str">
        <f t="shared" si="209"/>
        <v/>
      </c>
      <c r="W797" s="19" t="str">
        <f t="shared" si="210"/>
        <v/>
      </c>
      <c r="X797" s="19" t="str">
        <f t="shared" si="211"/>
        <v/>
      </c>
      <c r="Y797" s="19" t="str">
        <f t="shared" si="216"/>
        <v/>
      </c>
      <c r="Z797" s="27" t="str">
        <f t="shared" si="212"/>
        <v/>
      </c>
      <c r="AA797" s="32"/>
      <c r="AB797" s="36"/>
      <c r="AC797" s="35" t="str">
        <f t="shared" si="202"/>
        <v/>
      </c>
      <c r="AD797" s="35" t="str">
        <f>IF(AA797="","",SUMIFS(商品管理表!$N$8:$N$10000,商品管理表!$C$8:$C$10000,仕入れ管理表!$D797,商品管理表!$Y$8:$Y$10000,"済"))</f>
        <v/>
      </c>
      <c r="AE797" s="35" t="str">
        <f t="shared" si="217"/>
        <v/>
      </c>
      <c r="AF797" s="18"/>
      <c r="AG797" s="18"/>
      <c r="AH797" s="18"/>
      <c r="AI797" s="156" t="str">
        <f t="shared" si="213"/>
        <v/>
      </c>
      <c r="AJ797" s="127"/>
      <c r="AK797" s="128" t="str">
        <f t="shared" si="214"/>
        <v/>
      </c>
      <c r="AL797" s="128"/>
    </row>
    <row r="798" spans="3:38" x14ac:dyDescent="0.2">
      <c r="C798" s="150">
        <v>790</v>
      </c>
      <c r="D798" s="151"/>
      <c r="E798" s="21"/>
      <c r="F798" s="24"/>
      <c r="G798" s="3"/>
      <c r="H798" s="3"/>
      <c r="I798" s="26"/>
      <c r="J798" s="26"/>
      <c r="K798" s="33"/>
      <c r="L798" s="34"/>
      <c r="M798" s="34" t="str">
        <f t="shared" si="205"/>
        <v/>
      </c>
      <c r="N798" s="34" t="str">
        <f t="shared" si="203"/>
        <v/>
      </c>
      <c r="O798" s="34"/>
      <c r="P798" s="34" t="str">
        <f t="shared" si="204"/>
        <v/>
      </c>
      <c r="Q798" s="34" t="str">
        <f t="shared" si="206"/>
        <v/>
      </c>
      <c r="R798" s="34" t="str">
        <f t="shared" si="207"/>
        <v/>
      </c>
      <c r="S798" s="19" t="str">
        <f t="shared" si="208"/>
        <v/>
      </c>
      <c r="T798" s="19"/>
      <c r="U798" s="19" t="str">
        <f t="shared" si="215"/>
        <v/>
      </c>
      <c r="V798" s="19" t="str">
        <f t="shared" si="209"/>
        <v/>
      </c>
      <c r="W798" s="19" t="str">
        <f t="shared" si="210"/>
        <v/>
      </c>
      <c r="X798" s="19" t="str">
        <f t="shared" si="211"/>
        <v/>
      </c>
      <c r="Y798" s="19" t="str">
        <f t="shared" si="216"/>
        <v/>
      </c>
      <c r="Z798" s="27" t="str">
        <f t="shared" si="212"/>
        <v/>
      </c>
      <c r="AA798" s="32"/>
      <c r="AB798" s="36"/>
      <c r="AC798" s="35" t="str">
        <f t="shared" si="202"/>
        <v/>
      </c>
      <c r="AD798" s="35" t="str">
        <f>IF(AA798="","",SUMIFS(商品管理表!$N$8:$N$10000,商品管理表!$C$8:$C$10000,仕入れ管理表!$D798,商品管理表!$Y$8:$Y$10000,"済"))</f>
        <v/>
      </c>
      <c r="AE798" s="35" t="str">
        <f t="shared" si="217"/>
        <v/>
      </c>
      <c r="AF798" s="18"/>
      <c r="AG798" s="18"/>
      <c r="AH798" s="18"/>
      <c r="AI798" s="156" t="str">
        <f t="shared" si="213"/>
        <v/>
      </c>
      <c r="AJ798" s="127"/>
      <c r="AK798" s="128" t="str">
        <f t="shared" si="214"/>
        <v/>
      </c>
      <c r="AL798" s="128"/>
    </row>
    <row r="799" spans="3:38" x14ac:dyDescent="0.2">
      <c r="C799" s="150">
        <v>791</v>
      </c>
      <c r="D799" s="151"/>
      <c r="E799" s="21"/>
      <c r="F799" s="24"/>
      <c r="G799" s="3"/>
      <c r="H799" s="3"/>
      <c r="I799" s="26"/>
      <c r="J799" s="26"/>
      <c r="K799" s="33"/>
      <c r="L799" s="34"/>
      <c r="M799" s="34" t="str">
        <f t="shared" si="205"/>
        <v/>
      </c>
      <c r="N799" s="34" t="str">
        <f t="shared" si="203"/>
        <v/>
      </c>
      <c r="O799" s="34"/>
      <c r="P799" s="34" t="str">
        <f t="shared" si="204"/>
        <v/>
      </c>
      <c r="Q799" s="34" t="str">
        <f t="shared" si="206"/>
        <v/>
      </c>
      <c r="R799" s="34" t="str">
        <f t="shared" si="207"/>
        <v/>
      </c>
      <c r="S799" s="19" t="str">
        <f t="shared" si="208"/>
        <v/>
      </c>
      <c r="T799" s="19"/>
      <c r="U799" s="19" t="str">
        <f t="shared" si="215"/>
        <v/>
      </c>
      <c r="V799" s="19" t="str">
        <f t="shared" si="209"/>
        <v/>
      </c>
      <c r="W799" s="19" t="str">
        <f t="shared" si="210"/>
        <v/>
      </c>
      <c r="X799" s="19" t="str">
        <f t="shared" si="211"/>
        <v/>
      </c>
      <c r="Y799" s="19" t="str">
        <f t="shared" si="216"/>
        <v/>
      </c>
      <c r="Z799" s="27" t="str">
        <f t="shared" si="212"/>
        <v/>
      </c>
      <c r="AA799" s="32"/>
      <c r="AB799" s="36"/>
      <c r="AC799" s="35" t="str">
        <f t="shared" si="202"/>
        <v/>
      </c>
      <c r="AD799" s="35" t="str">
        <f>IF(AA799="","",SUMIFS(商品管理表!$N$8:$N$10000,商品管理表!$C$8:$C$10000,仕入れ管理表!$D799,商品管理表!$Y$8:$Y$10000,"済"))</f>
        <v/>
      </c>
      <c r="AE799" s="35" t="str">
        <f t="shared" si="217"/>
        <v/>
      </c>
      <c r="AF799" s="18"/>
      <c r="AG799" s="18"/>
      <c r="AH799" s="18"/>
      <c r="AI799" s="156" t="str">
        <f t="shared" si="213"/>
        <v/>
      </c>
      <c r="AJ799" s="127"/>
      <c r="AK799" s="128" t="str">
        <f t="shared" si="214"/>
        <v/>
      </c>
      <c r="AL799" s="128"/>
    </row>
    <row r="800" spans="3:38" x14ac:dyDescent="0.2">
      <c r="C800" s="150">
        <v>792</v>
      </c>
      <c r="D800" s="151"/>
      <c r="E800" s="21"/>
      <c r="F800" s="24"/>
      <c r="G800" s="3"/>
      <c r="H800" s="3"/>
      <c r="I800" s="26"/>
      <c r="J800" s="26"/>
      <c r="K800" s="33"/>
      <c r="L800" s="34"/>
      <c r="M800" s="34" t="str">
        <f t="shared" si="205"/>
        <v/>
      </c>
      <c r="N800" s="34" t="str">
        <f t="shared" si="203"/>
        <v/>
      </c>
      <c r="O800" s="34"/>
      <c r="P800" s="34" t="str">
        <f t="shared" si="204"/>
        <v/>
      </c>
      <c r="Q800" s="34" t="str">
        <f t="shared" si="206"/>
        <v/>
      </c>
      <c r="R800" s="34" t="str">
        <f t="shared" si="207"/>
        <v/>
      </c>
      <c r="S800" s="19" t="str">
        <f t="shared" si="208"/>
        <v/>
      </c>
      <c r="T800" s="19"/>
      <c r="U800" s="19" t="str">
        <f t="shared" si="215"/>
        <v/>
      </c>
      <c r="V800" s="19" t="str">
        <f t="shared" si="209"/>
        <v/>
      </c>
      <c r="W800" s="19" t="str">
        <f t="shared" si="210"/>
        <v/>
      </c>
      <c r="X800" s="19" t="str">
        <f t="shared" si="211"/>
        <v/>
      </c>
      <c r="Y800" s="19" t="str">
        <f t="shared" si="216"/>
        <v/>
      </c>
      <c r="Z800" s="27" t="str">
        <f t="shared" si="212"/>
        <v/>
      </c>
      <c r="AA800" s="32"/>
      <c r="AB800" s="36"/>
      <c r="AC800" s="35" t="str">
        <f t="shared" si="202"/>
        <v/>
      </c>
      <c r="AD800" s="35" t="str">
        <f>IF(AA800="","",SUMIFS(商品管理表!$N$8:$N$10000,商品管理表!$C$8:$C$10000,仕入れ管理表!$D800,商品管理表!$Y$8:$Y$10000,"済"))</f>
        <v/>
      </c>
      <c r="AE800" s="35" t="str">
        <f t="shared" si="217"/>
        <v/>
      </c>
      <c r="AF800" s="18"/>
      <c r="AG800" s="18"/>
      <c r="AH800" s="18"/>
      <c r="AI800" s="156" t="str">
        <f t="shared" si="213"/>
        <v/>
      </c>
      <c r="AJ800" s="127"/>
      <c r="AK800" s="128" t="str">
        <f t="shared" si="214"/>
        <v/>
      </c>
      <c r="AL800" s="128"/>
    </row>
    <row r="801" spans="3:38" x14ac:dyDescent="0.2">
      <c r="C801" s="150">
        <v>793</v>
      </c>
      <c r="D801" s="151"/>
      <c r="E801" s="21"/>
      <c r="F801" s="24"/>
      <c r="G801" s="3"/>
      <c r="H801" s="3"/>
      <c r="I801" s="26"/>
      <c r="J801" s="26"/>
      <c r="K801" s="33"/>
      <c r="L801" s="34"/>
      <c r="M801" s="34" t="str">
        <f t="shared" si="205"/>
        <v/>
      </c>
      <c r="N801" s="34" t="str">
        <f t="shared" si="203"/>
        <v/>
      </c>
      <c r="O801" s="34"/>
      <c r="P801" s="34" t="str">
        <f t="shared" si="204"/>
        <v/>
      </c>
      <c r="Q801" s="34" t="str">
        <f t="shared" si="206"/>
        <v/>
      </c>
      <c r="R801" s="34" t="str">
        <f t="shared" si="207"/>
        <v/>
      </c>
      <c r="S801" s="19" t="str">
        <f t="shared" si="208"/>
        <v/>
      </c>
      <c r="T801" s="19"/>
      <c r="U801" s="19" t="str">
        <f t="shared" si="215"/>
        <v/>
      </c>
      <c r="V801" s="19" t="str">
        <f t="shared" si="209"/>
        <v/>
      </c>
      <c r="W801" s="19" t="str">
        <f t="shared" si="210"/>
        <v/>
      </c>
      <c r="X801" s="19" t="str">
        <f t="shared" si="211"/>
        <v/>
      </c>
      <c r="Y801" s="19" t="str">
        <f t="shared" si="216"/>
        <v/>
      </c>
      <c r="Z801" s="27" t="str">
        <f t="shared" si="212"/>
        <v/>
      </c>
      <c r="AA801" s="32"/>
      <c r="AB801" s="36"/>
      <c r="AC801" s="35" t="str">
        <f t="shared" si="202"/>
        <v/>
      </c>
      <c r="AD801" s="35" t="str">
        <f>IF(AA801="","",SUMIFS(商品管理表!$N$8:$N$10000,商品管理表!$C$8:$C$10000,仕入れ管理表!$D801,商品管理表!$Y$8:$Y$10000,"済"))</f>
        <v/>
      </c>
      <c r="AE801" s="35" t="str">
        <f t="shared" si="217"/>
        <v/>
      </c>
      <c r="AF801" s="18"/>
      <c r="AG801" s="18"/>
      <c r="AH801" s="18"/>
      <c r="AI801" s="156" t="str">
        <f t="shared" si="213"/>
        <v/>
      </c>
      <c r="AJ801" s="127"/>
      <c r="AK801" s="128" t="str">
        <f t="shared" si="214"/>
        <v/>
      </c>
      <c r="AL801" s="128"/>
    </row>
    <row r="802" spans="3:38" x14ac:dyDescent="0.2">
      <c r="C802" s="150">
        <v>794</v>
      </c>
      <c r="D802" s="151"/>
      <c r="E802" s="21"/>
      <c r="F802" s="24"/>
      <c r="G802" s="3"/>
      <c r="H802" s="3"/>
      <c r="I802" s="26"/>
      <c r="J802" s="26"/>
      <c r="K802" s="33"/>
      <c r="L802" s="34"/>
      <c r="M802" s="34" t="str">
        <f t="shared" si="205"/>
        <v/>
      </c>
      <c r="N802" s="34" t="str">
        <f t="shared" si="203"/>
        <v/>
      </c>
      <c r="O802" s="34"/>
      <c r="P802" s="34" t="str">
        <f t="shared" si="204"/>
        <v/>
      </c>
      <c r="Q802" s="34" t="str">
        <f t="shared" si="206"/>
        <v/>
      </c>
      <c r="R802" s="34" t="str">
        <f t="shared" si="207"/>
        <v/>
      </c>
      <c r="S802" s="19" t="str">
        <f t="shared" si="208"/>
        <v/>
      </c>
      <c r="T802" s="19"/>
      <c r="U802" s="19" t="str">
        <f t="shared" si="215"/>
        <v/>
      </c>
      <c r="V802" s="19" t="str">
        <f t="shared" si="209"/>
        <v/>
      </c>
      <c r="W802" s="19" t="str">
        <f t="shared" si="210"/>
        <v/>
      </c>
      <c r="X802" s="19" t="str">
        <f t="shared" si="211"/>
        <v/>
      </c>
      <c r="Y802" s="19" t="str">
        <f t="shared" si="216"/>
        <v/>
      </c>
      <c r="Z802" s="27" t="str">
        <f t="shared" si="212"/>
        <v/>
      </c>
      <c r="AA802" s="32"/>
      <c r="AB802" s="36"/>
      <c r="AC802" s="35" t="str">
        <f t="shared" si="202"/>
        <v/>
      </c>
      <c r="AD802" s="35" t="str">
        <f>IF(AA802="","",SUMIFS(商品管理表!$N$8:$N$10000,商品管理表!$C$8:$C$10000,仕入れ管理表!$D802,商品管理表!$Y$8:$Y$10000,"済"))</f>
        <v/>
      </c>
      <c r="AE802" s="35" t="str">
        <f t="shared" si="217"/>
        <v/>
      </c>
      <c r="AF802" s="18"/>
      <c r="AG802" s="18"/>
      <c r="AH802" s="18"/>
      <c r="AI802" s="156" t="str">
        <f t="shared" si="213"/>
        <v/>
      </c>
      <c r="AJ802" s="127"/>
      <c r="AK802" s="128" t="str">
        <f t="shared" si="214"/>
        <v/>
      </c>
      <c r="AL802" s="128"/>
    </row>
    <row r="803" spans="3:38" x14ac:dyDescent="0.2">
      <c r="C803" s="150">
        <v>795</v>
      </c>
      <c r="D803" s="151"/>
      <c r="E803" s="21"/>
      <c r="F803" s="24"/>
      <c r="G803" s="3"/>
      <c r="H803" s="3"/>
      <c r="I803" s="26"/>
      <c r="J803" s="26"/>
      <c r="K803" s="33"/>
      <c r="L803" s="34"/>
      <c r="M803" s="34" t="str">
        <f t="shared" si="205"/>
        <v/>
      </c>
      <c r="N803" s="34" t="str">
        <f t="shared" si="203"/>
        <v/>
      </c>
      <c r="O803" s="34"/>
      <c r="P803" s="34" t="str">
        <f t="shared" si="204"/>
        <v/>
      </c>
      <c r="Q803" s="34" t="str">
        <f t="shared" si="206"/>
        <v/>
      </c>
      <c r="R803" s="34" t="str">
        <f t="shared" si="207"/>
        <v/>
      </c>
      <c r="S803" s="19" t="str">
        <f t="shared" si="208"/>
        <v/>
      </c>
      <c r="T803" s="19"/>
      <c r="U803" s="19" t="str">
        <f t="shared" si="215"/>
        <v/>
      </c>
      <c r="V803" s="19" t="str">
        <f t="shared" si="209"/>
        <v/>
      </c>
      <c r="W803" s="19" t="str">
        <f t="shared" si="210"/>
        <v/>
      </c>
      <c r="X803" s="19" t="str">
        <f t="shared" si="211"/>
        <v/>
      </c>
      <c r="Y803" s="19" t="str">
        <f t="shared" si="216"/>
        <v/>
      </c>
      <c r="Z803" s="27" t="str">
        <f t="shared" si="212"/>
        <v/>
      </c>
      <c r="AA803" s="32"/>
      <c r="AB803" s="36"/>
      <c r="AC803" s="35" t="str">
        <f t="shared" si="202"/>
        <v/>
      </c>
      <c r="AD803" s="35" t="str">
        <f>IF(AA803="","",SUMIFS(商品管理表!$N$8:$N$10000,商品管理表!$C$8:$C$10000,仕入れ管理表!$D803,商品管理表!$Y$8:$Y$10000,"済"))</f>
        <v/>
      </c>
      <c r="AE803" s="35" t="str">
        <f t="shared" si="217"/>
        <v/>
      </c>
      <c r="AF803" s="18"/>
      <c r="AG803" s="18"/>
      <c r="AH803" s="18"/>
      <c r="AI803" s="156" t="str">
        <f t="shared" si="213"/>
        <v/>
      </c>
      <c r="AJ803" s="127"/>
      <c r="AK803" s="128" t="str">
        <f t="shared" si="214"/>
        <v/>
      </c>
      <c r="AL803" s="128"/>
    </row>
    <row r="804" spans="3:38" x14ac:dyDescent="0.2">
      <c r="C804" s="150">
        <v>796</v>
      </c>
      <c r="D804" s="151"/>
      <c r="E804" s="21"/>
      <c r="F804" s="24"/>
      <c r="G804" s="3"/>
      <c r="H804" s="3"/>
      <c r="I804" s="26"/>
      <c r="J804" s="26"/>
      <c r="K804" s="33"/>
      <c r="L804" s="34"/>
      <c r="M804" s="34" t="str">
        <f t="shared" si="205"/>
        <v/>
      </c>
      <c r="N804" s="34" t="str">
        <f t="shared" si="203"/>
        <v/>
      </c>
      <c r="O804" s="34"/>
      <c r="P804" s="34" t="str">
        <f t="shared" si="204"/>
        <v/>
      </c>
      <c r="Q804" s="34" t="str">
        <f t="shared" si="206"/>
        <v/>
      </c>
      <c r="R804" s="34" t="str">
        <f t="shared" si="207"/>
        <v/>
      </c>
      <c r="S804" s="19" t="str">
        <f t="shared" si="208"/>
        <v/>
      </c>
      <c r="T804" s="19"/>
      <c r="U804" s="19" t="str">
        <f t="shared" si="215"/>
        <v/>
      </c>
      <c r="V804" s="19" t="str">
        <f t="shared" si="209"/>
        <v/>
      </c>
      <c r="W804" s="19" t="str">
        <f t="shared" si="210"/>
        <v/>
      </c>
      <c r="X804" s="19" t="str">
        <f t="shared" si="211"/>
        <v/>
      </c>
      <c r="Y804" s="19" t="str">
        <f t="shared" si="216"/>
        <v/>
      </c>
      <c r="Z804" s="27" t="str">
        <f t="shared" si="212"/>
        <v/>
      </c>
      <c r="AA804" s="32"/>
      <c r="AB804" s="36"/>
      <c r="AC804" s="35" t="str">
        <f t="shared" si="202"/>
        <v/>
      </c>
      <c r="AD804" s="35" t="str">
        <f>IF(AA804="","",SUMIFS(商品管理表!$N$8:$N$10000,商品管理表!$C$8:$C$10000,仕入れ管理表!$D804,商品管理表!$Y$8:$Y$10000,"済"))</f>
        <v/>
      </c>
      <c r="AE804" s="35" t="str">
        <f t="shared" si="217"/>
        <v/>
      </c>
      <c r="AF804" s="18"/>
      <c r="AG804" s="18"/>
      <c r="AH804" s="18"/>
      <c r="AI804" s="156" t="str">
        <f t="shared" si="213"/>
        <v/>
      </c>
      <c r="AJ804" s="127"/>
      <c r="AK804" s="128" t="str">
        <f t="shared" si="214"/>
        <v/>
      </c>
      <c r="AL804" s="128"/>
    </row>
    <row r="805" spans="3:38" x14ac:dyDescent="0.2">
      <c r="C805" s="150">
        <v>797</v>
      </c>
      <c r="D805" s="151"/>
      <c r="E805" s="21"/>
      <c r="F805" s="24"/>
      <c r="G805" s="3"/>
      <c r="H805" s="3"/>
      <c r="I805" s="26"/>
      <c r="J805" s="26"/>
      <c r="K805" s="33"/>
      <c r="L805" s="34"/>
      <c r="M805" s="34" t="str">
        <f t="shared" si="205"/>
        <v/>
      </c>
      <c r="N805" s="34" t="str">
        <f t="shared" si="203"/>
        <v/>
      </c>
      <c r="O805" s="34"/>
      <c r="P805" s="34" t="str">
        <f t="shared" si="204"/>
        <v/>
      </c>
      <c r="Q805" s="34" t="str">
        <f t="shared" si="206"/>
        <v/>
      </c>
      <c r="R805" s="34" t="str">
        <f t="shared" si="207"/>
        <v/>
      </c>
      <c r="S805" s="19" t="str">
        <f t="shared" si="208"/>
        <v/>
      </c>
      <c r="T805" s="19"/>
      <c r="U805" s="19" t="str">
        <f t="shared" si="215"/>
        <v/>
      </c>
      <c r="V805" s="19" t="str">
        <f t="shared" si="209"/>
        <v/>
      </c>
      <c r="W805" s="19" t="str">
        <f t="shared" si="210"/>
        <v/>
      </c>
      <c r="X805" s="19" t="str">
        <f t="shared" si="211"/>
        <v/>
      </c>
      <c r="Y805" s="19" t="str">
        <f t="shared" si="216"/>
        <v/>
      </c>
      <c r="Z805" s="27" t="str">
        <f t="shared" si="212"/>
        <v/>
      </c>
      <c r="AA805" s="32"/>
      <c r="AB805" s="36"/>
      <c r="AC805" s="35" t="str">
        <f t="shared" si="202"/>
        <v/>
      </c>
      <c r="AD805" s="35" t="str">
        <f>IF(AA805="","",SUMIFS(商品管理表!$N$8:$N$10000,商品管理表!$C$8:$C$10000,仕入れ管理表!$D805,商品管理表!$Y$8:$Y$10000,"済"))</f>
        <v/>
      </c>
      <c r="AE805" s="35" t="str">
        <f t="shared" si="217"/>
        <v/>
      </c>
      <c r="AF805" s="18"/>
      <c r="AG805" s="18"/>
      <c r="AH805" s="18"/>
      <c r="AI805" s="156" t="str">
        <f t="shared" si="213"/>
        <v/>
      </c>
      <c r="AJ805" s="127"/>
      <c r="AK805" s="128" t="str">
        <f t="shared" si="214"/>
        <v/>
      </c>
      <c r="AL805" s="128"/>
    </row>
    <row r="806" spans="3:38" x14ac:dyDescent="0.2">
      <c r="C806" s="150">
        <v>798</v>
      </c>
      <c r="D806" s="151"/>
      <c r="E806" s="21"/>
      <c r="F806" s="24"/>
      <c r="G806" s="3"/>
      <c r="H806" s="3"/>
      <c r="I806" s="26"/>
      <c r="J806" s="26"/>
      <c r="K806" s="33"/>
      <c r="L806" s="34"/>
      <c r="M806" s="34" t="str">
        <f t="shared" si="205"/>
        <v/>
      </c>
      <c r="N806" s="34" t="str">
        <f t="shared" si="203"/>
        <v/>
      </c>
      <c r="O806" s="34"/>
      <c r="P806" s="34" t="str">
        <f t="shared" si="204"/>
        <v/>
      </c>
      <c r="Q806" s="34" t="str">
        <f t="shared" si="206"/>
        <v/>
      </c>
      <c r="R806" s="34" t="str">
        <f t="shared" si="207"/>
        <v/>
      </c>
      <c r="S806" s="19" t="str">
        <f t="shared" si="208"/>
        <v/>
      </c>
      <c r="T806" s="19"/>
      <c r="U806" s="19" t="str">
        <f t="shared" si="215"/>
        <v/>
      </c>
      <c r="V806" s="19" t="str">
        <f t="shared" si="209"/>
        <v/>
      </c>
      <c r="W806" s="19" t="str">
        <f t="shared" si="210"/>
        <v/>
      </c>
      <c r="X806" s="19" t="str">
        <f t="shared" si="211"/>
        <v/>
      </c>
      <c r="Y806" s="19" t="str">
        <f t="shared" si="216"/>
        <v/>
      </c>
      <c r="Z806" s="27" t="str">
        <f t="shared" si="212"/>
        <v/>
      </c>
      <c r="AA806" s="32"/>
      <c r="AB806" s="36"/>
      <c r="AC806" s="35" t="str">
        <f t="shared" si="202"/>
        <v/>
      </c>
      <c r="AD806" s="35" t="str">
        <f>IF(AA806="","",SUMIFS(商品管理表!$N$8:$N$10000,商品管理表!$C$8:$C$10000,仕入れ管理表!$D806,商品管理表!$Y$8:$Y$10000,"済"))</f>
        <v/>
      </c>
      <c r="AE806" s="35" t="str">
        <f t="shared" si="217"/>
        <v/>
      </c>
      <c r="AF806" s="18"/>
      <c r="AG806" s="18"/>
      <c r="AH806" s="18"/>
      <c r="AI806" s="156" t="str">
        <f t="shared" si="213"/>
        <v/>
      </c>
      <c r="AJ806" s="127"/>
      <c r="AK806" s="128" t="str">
        <f t="shared" si="214"/>
        <v/>
      </c>
      <c r="AL806" s="128"/>
    </row>
    <row r="807" spans="3:38" x14ac:dyDescent="0.2">
      <c r="C807" s="150">
        <v>799</v>
      </c>
      <c r="D807" s="151"/>
      <c r="E807" s="21"/>
      <c r="F807" s="24"/>
      <c r="G807" s="3"/>
      <c r="H807" s="3"/>
      <c r="I807" s="26"/>
      <c r="J807" s="26"/>
      <c r="K807" s="33"/>
      <c r="L807" s="34"/>
      <c r="M807" s="34" t="str">
        <f t="shared" si="205"/>
        <v/>
      </c>
      <c r="N807" s="34" t="str">
        <f t="shared" si="203"/>
        <v/>
      </c>
      <c r="O807" s="34"/>
      <c r="P807" s="34" t="str">
        <f t="shared" si="204"/>
        <v/>
      </c>
      <c r="Q807" s="34" t="str">
        <f t="shared" si="206"/>
        <v/>
      </c>
      <c r="R807" s="34" t="str">
        <f t="shared" si="207"/>
        <v/>
      </c>
      <c r="S807" s="19" t="str">
        <f t="shared" si="208"/>
        <v/>
      </c>
      <c r="T807" s="19"/>
      <c r="U807" s="19" t="str">
        <f t="shared" si="215"/>
        <v/>
      </c>
      <c r="V807" s="19" t="str">
        <f t="shared" si="209"/>
        <v/>
      </c>
      <c r="W807" s="19" t="str">
        <f t="shared" si="210"/>
        <v/>
      </c>
      <c r="X807" s="19" t="str">
        <f t="shared" si="211"/>
        <v/>
      </c>
      <c r="Y807" s="19" t="str">
        <f t="shared" si="216"/>
        <v/>
      </c>
      <c r="Z807" s="27" t="str">
        <f t="shared" si="212"/>
        <v/>
      </c>
      <c r="AA807" s="32"/>
      <c r="AB807" s="36"/>
      <c r="AC807" s="35" t="str">
        <f t="shared" si="202"/>
        <v/>
      </c>
      <c r="AD807" s="35" t="str">
        <f>IF(AA807="","",SUMIFS(商品管理表!$N$8:$N$10000,商品管理表!$C$8:$C$10000,仕入れ管理表!$D807,商品管理表!$Y$8:$Y$10000,"済"))</f>
        <v/>
      </c>
      <c r="AE807" s="35" t="str">
        <f t="shared" si="217"/>
        <v/>
      </c>
      <c r="AF807" s="18"/>
      <c r="AG807" s="18"/>
      <c r="AH807" s="18"/>
      <c r="AI807" s="156" t="str">
        <f t="shared" si="213"/>
        <v/>
      </c>
      <c r="AJ807" s="127"/>
      <c r="AK807" s="128" t="str">
        <f t="shared" si="214"/>
        <v/>
      </c>
      <c r="AL807" s="128"/>
    </row>
    <row r="808" spans="3:38" x14ac:dyDescent="0.2">
      <c r="C808" s="150">
        <v>800</v>
      </c>
      <c r="D808" s="151"/>
      <c r="E808" s="21"/>
      <c r="F808" s="24"/>
      <c r="G808" s="3"/>
      <c r="H808" s="3"/>
      <c r="I808" s="26"/>
      <c r="J808" s="26"/>
      <c r="K808" s="33"/>
      <c r="L808" s="34"/>
      <c r="M808" s="34" t="str">
        <f t="shared" si="205"/>
        <v/>
      </c>
      <c r="N808" s="34" t="str">
        <f t="shared" si="203"/>
        <v/>
      </c>
      <c r="O808" s="34"/>
      <c r="P808" s="34" t="str">
        <f t="shared" si="204"/>
        <v/>
      </c>
      <c r="Q808" s="34" t="str">
        <f t="shared" si="206"/>
        <v/>
      </c>
      <c r="R808" s="34" t="str">
        <f t="shared" si="207"/>
        <v/>
      </c>
      <c r="S808" s="19" t="str">
        <f t="shared" si="208"/>
        <v/>
      </c>
      <c r="T808" s="19"/>
      <c r="U808" s="19" t="str">
        <f t="shared" si="215"/>
        <v/>
      </c>
      <c r="V808" s="19" t="str">
        <f t="shared" si="209"/>
        <v/>
      </c>
      <c r="W808" s="19" t="str">
        <f t="shared" si="210"/>
        <v/>
      </c>
      <c r="X808" s="19" t="str">
        <f t="shared" si="211"/>
        <v/>
      </c>
      <c r="Y808" s="19" t="str">
        <f t="shared" si="216"/>
        <v/>
      </c>
      <c r="Z808" s="27" t="str">
        <f t="shared" si="212"/>
        <v/>
      </c>
      <c r="AA808" s="32"/>
      <c r="AB808" s="36"/>
      <c r="AC808" s="35" t="str">
        <f t="shared" si="202"/>
        <v/>
      </c>
      <c r="AD808" s="35" t="str">
        <f>IF(AA808="","",SUMIFS(商品管理表!$N$8:$N$10000,商品管理表!$C$8:$C$10000,仕入れ管理表!$D808,商品管理表!$Y$8:$Y$10000,"済"))</f>
        <v/>
      </c>
      <c r="AE808" s="35" t="str">
        <f t="shared" si="217"/>
        <v/>
      </c>
      <c r="AF808" s="18"/>
      <c r="AG808" s="18"/>
      <c r="AH808" s="18"/>
      <c r="AI808" s="156" t="str">
        <f t="shared" si="213"/>
        <v/>
      </c>
      <c r="AJ808" s="127"/>
      <c r="AK808" s="128" t="str">
        <f t="shared" si="214"/>
        <v/>
      </c>
      <c r="AL808" s="128"/>
    </row>
    <row r="809" spans="3:38" x14ac:dyDescent="0.2">
      <c r="C809" s="150">
        <v>801</v>
      </c>
      <c r="D809" s="151"/>
      <c r="E809" s="21"/>
      <c r="F809" s="24"/>
      <c r="G809" s="3"/>
      <c r="H809" s="3"/>
      <c r="I809" s="26"/>
      <c r="J809" s="26"/>
      <c r="K809" s="33"/>
      <c r="L809" s="34"/>
      <c r="M809" s="34" t="str">
        <f t="shared" si="205"/>
        <v/>
      </c>
      <c r="N809" s="34" t="str">
        <f t="shared" si="203"/>
        <v/>
      </c>
      <c r="O809" s="34"/>
      <c r="P809" s="34" t="str">
        <f t="shared" si="204"/>
        <v/>
      </c>
      <c r="Q809" s="34" t="str">
        <f t="shared" si="206"/>
        <v/>
      </c>
      <c r="R809" s="34" t="str">
        <f t="shared" si="207"/>
        <v/>
      </c>
      <c r="S809" s="19" t="str">
        <f t="shared" si="208"/>
        <v/>
      </c>
      <c r="T809" s="19"/>
      <c r="U809" s="19" t="str">
        <f t="shared" si="215"/>
        <v/>
      </c>
      <c r="V809" s="19" t="str">
        <f t="shared" si="209"/>
        <v/>
      </c>
      <c r="W809" s="19" t="str">
        <f t="shared" si="210"/>
        <v/>
      </c>
      <c r="X809" s="19" t="str">
        <f t="shared" si="211"/>
        <v/>
      </c>
      <c r="Y809" s="19" t="str">
        <f t="shared" si="216"/>
        <v/>
      </c>
      <c r="Z809" s="27" t="str">
        <f t="shared" si="212"/>
        <v/>
      </c>
      <c r="AA809" s="32"/>
      <c r="AB809" s="36"/>
      <c r="AC809" s="35" t="str">
        <f t="shared" si="202"/>
        <v/>
      </c>
      <c r="AD809" s="35" t="str">
        <f>IF(AA809="","",SUMIFS(商品管理表!$N$8:$N$10000,商品管理表!$C$8:$C$10000,仕入れ管理表!$D809,商品管理表!$Y$8:$Y$10000,"済"))</f>
        <v/>
      </c>
      <c r="AE809" s="35" t="str">
        <f t="shared" si="217"/>
        <v/>
      </c>
      <c r="AF809" s="18"/>
      <c r="AG809" s="18"/>
      <c r="AH809" s="18"/>
      <c r="AI809" s="156" t="str">
        <f t="shared" si="213"/>
        <v/>
      </c>
      <c r="AJ809" s="127"/>
      <c r="AK809" s="128" t="str">
        <f t="shared" si="214"/>
        <v/>
      </c>
      <c r="AL809" s="128"/>
    </row>
    <row r="810" spans="3:38" x14ac:dyDescent="0.2">
      <c r="C810" s="150">
        <v>802</v>
      </c>
      <c r="D810" s="151"/>
      <c r="E810" s="21"/>
      <c r="F810" s="24"/>
      <c r="G810" s="3"/>
      <c r="H810" s="3"/>
      <c r="I810" s="26"/>
      <c r="J810" s="26"/>
      <c r="K810" s="33"/>
      <c r="L810" s="34"/>
      <c r="M810" s="34" t="str">
        <f t="shared" si="205"/>
        <v/>
      </c>
      <c r="N810" s="34" t="str">
        <f t="shared" si="203"/>
        <v/>
      </c>
      <c r="O810" s="34"/>
      <c r="P810" s="34" t="str">
        <f t="shared" si="204"/>
        <v/>
      </c>
      <c r="Q810" s="34" t="str">
        <f t="shared" si="206"/>
        <v/>
      </c>
      <c r="R810" s="34" t="str">
        <f t="shared" si="207"/>
        <v/>
      </c>
      <c r="S810" s="19" t="str">
        <f t="shared" si="208"/>
        <v/>
      </c>
      <c r="T810" s="19"/>
      <c r="U810" s="19" t="str">
        <f t="shared" si="215"/>
        <v/>
      </c>
      <c r="V810" s="19" t="str">
        <f t="shared" si="209"/>
        <v/>
      </c>
      <c r="W810" s="19" t="str">
        <f t="shared" si="210"/>
        <v/>
      </c>
      <c r="X810" s="19" t="str">
        <f t="shared" si="211"/>
        <v/>
      </c>
      <c r="Y810" s="19" t="str">
        <f t="shared" si="216"/>
        <v/>
      </c>
      <c r="Z810" s="27" t="str">
        <f t="shared" si="212"/>
        <v/>
      </c>
      <c r="AA810" s="32"/>
      <c r="AB810" s="36"/>
      <c r="AC810" s="35" t="str">
        <f t="shared" si="202"/>
        <v/>
      </c>
      <c r="AD810" s="35" t="str">
        <f>IF(AA810="","",SUMIFS(商品管理表!$N$8:$N$10000,商品管理表!$C$8:$C$10000,仕入れ管理表!$D810,商品管理表!$Y$8:$Y$10000,"済"))</f>
        <v/>
      </c>
      <c r="AE810" s="35" t="str">
        <f t="shared" si="217"/>
        <v/>
      </c>
      <c r="AF810" s="18"/>
      <c r="AG810" s="18"/>
      <c r="AH810" s="18"/>
      <c r="AI810" s="156" t="str">
        <f t="shared" si="213"/>
        <v/>
      </c>
      <c r="AJ810" s="127"/>
      <c r="AK810" s="128" t="str">
        <f t="shared" si="214"/>
        <v/>
      </c>
      <c r="AL810" s="128"/>
    </row>
    <row r="811" spans="3:38" x14ac:dyDescent="0.2">
      <c r="C811" s="150">
        <v>803</v>
      </c>
      <c r="D811" s="151"/>
      <c r="E811" s="21"/>
      <c r="F811" s="24"/>
      <c r="G811" s="3"/>
      <c r="H811" s="3"/>
      <c r="I811" s="26"/>
      <c r="J811" s="26"/>
      <c r="K811" s="33"/>
      <c r="L811" s="34"/>
      <c r="M811" s="34" t="str">
        <f t="shared" si="205"/>
        <v/>
      </c>
      <c r="N811" s="34" t="str">
        <f t="shared" si="203"/>
        <v/>
      </c>
      <c r="O811" s="34"/>
      <c r="P811" s="34" t="str">
        <f t="shared" si="204"/>
        <v/>
      </c>
      <c r="Q811" s="34" t="str">
        <f t="shared" si="206"/>
        <v/>
      </c>
      <c r="R811" s="34" t="str">
        <f t="shared" si="207"/>
        <v/>
      </c>
      <c r="S811" s="19" t="str">
        <f t="shared" si="208"/>
        <v/>
      </c>
      <c r="T811" s="19"/>
      <c r="U811" s="19" t="str">
        <f t="shared" si="215"/>
        <v/>
      </c>
      <c r="V811" s="19" t="str">
        <f t="shared" si="209"/>
        <v/>
      </c>
      <c r="W811" s="19" t="str">
        <f t="shared" si="210"/>
        <v/>
      </c>
      <c r="X811" s="19" t="str">
        <f t="shared" si="211"/>
        <v/>
      </c>
      <c r="Y811" s="19" t="str">
        <f t="shared" si="216"/>
        <v/>
      </c>
      <c r="Z811" s="27" t="str">
        <f t="shared" si="212"/>
        <v/>
      </c>
      <c r="AA811" s="32"/>
      <c r="AB811" s="36"/>
      <c r="AC811" s="35" t="str">
        <f t="shared" si="202"/>
        <v/>
      </c>
      <c r="AD811" s="35" t="str">
        <f>IF(AA811="","",SUMIFS(商品管理表!$N$8:$N$10000,商品管理表!$C$8:$C$10000,仕入れ管理表!$D811,商品管理表!$Y$8:$Y$10000,"済"))</f>
        <v/>
      </c>
      <c r="AE811" s="35" t="str">
        <f t="shared" si="217"/>
        <v/>
      </c>
      <c r="AF811" s="18"/>
      <c r="AG811" s="18"/>
      <c r="AH811" s="18"/>
      <c r="AI811" s="156" t="str">
        <f t="shared" si="213"/>
        <v/>
      </c>
      <c r="AJ811" s="127"/>
      <c r="AK811" s="128" t="str">
        <f t="shared" si="214"/>
        <v/>
      </c>
      <c r="AL811" s="128"/>
    </row>
    <row r="812" spans="3:38" x14ac:dyDescent="0.2">
      <c r="C812" s="150">
        <v>804</v>
      </c>
      <c r="D812" s="151"/>
      <c r="E812" s="21"/>
      <c r="F812" s="24"/>
      <c r="G812" s="3"/>
      <c r="H812" s="3"/>
      <c r="I812" s="26"/>
      <c r="J812" s="26"/>
      <c r="K812" s="33"/>
      <c r="L812" s="34"/>
      <c r="M812" s="34" t="str">
        <f t="shared" si="205"/>
        <v/>
      </c>
      <c r="N812" s="34" t="str">
        <f t="shared" si="203"/>
        <v/>
      </c>
      <c r="O812" s="34"/>
      <c r="P812" s="34" t="str">
        <f t="shared" si="204"/>
        <v/>
      </c>
      <c r="Q812" s="34" t="str">
        <f t="shared" si="206"/>
        <v/>
      </c>
      <c r="R812" s="34" t="str">
        <f t="shared" si="207"/>
        <v/>
      </c>
      <c r="S812" s="19" t="str">
        <f t="shared" si="208"/>
        <v/>
      </c>
      <c r="T812" s="19"/>
      <c r="U812" s="19" t="str">
        <f t="shared" si="215"/>
        <v/>
      </c>
      <c r="V812" s="19" t="str">
        <f t="shared" si="209"/>
        <v/>
      </c>
      <c r="W812" s="19" t="str">
        <f t="shared" si="210"/>
        <v/>
      </c>
      <c r="X812" s="19" t="str">
        <f t="shared" si="211"/>
        <v/>
      </c>
      <c r="Y812" s="19" t="str">
        <f t="shared" si="216"/>
        <v/>
      </c>
      <c r="Z812" s="27" t="str">
        <f t="shared" si="212"/>
        <v/>
      </c>
      <c r="AA812" s="32"/>
      <c r="AB812" s="36"/>
      <c r="AC812" s="35" t="str">
        <f t="shared" si="202"/>
        <v/>
      </c>
      <c r="AD812" s="35" t="str">
        <f>IF(AA812="","",SUMIFS(商品管理表!$N$8:$N$10000,商品管理表!$C$8:$C$10000,仕入れ管理表!$D812,商品管理表!$Y$8:$Y$10000,"済"))</f>
        <v/>
      </c>
      <c r="AE812" s="35" t="str">
        <f t="shared" si="217"/>
        <v/>
      </c>
      <c r="AF812" s="18"/>
      <c r="AG812" s="18"/>
      <c r="AH812" s="18"/>
      <c r="AI812" s="156" t="str">
        <f t="shared" si="213"/>
        <v/>
      </c>
      <c r="AJ812" s="127"/>
      <c r="AK812" s="128" t="str">
        <f t="shared" si="214"/>
        <v/>
      </c>
      <c r="AL812" s="128"/>
    </row>
    <row r="813" spans="3:38" x14ac:dyDescent="0.2">
      <c r="C813" s="150">
        <v>805</v>
      </c>
      <c r="D813" s="151"/>
      <c r="E813" s="21"/>
      <c r="F813" s="24"/>
      <c r="G813" s="3"/>
      <c r="H813" s="3"/>
      <c r="I813" s="26"/>
      <c r="J813" s="26"/>
      <c r="K813" s="33"/>
      <c r="L813" s="34"/>
      <c r="M813" s="34" t="str">
        <f t="shared" si="205"/>
        <v/>
      </c>
      <c r="N813" s="34" t="str">
        <f t="shared" si="203"/>
        <v/>
      </c>
      <c r="O813" s="34"/>
      <c r="P813" s="34" t="str">
        <f t="shared" si="204"/>
        <v/>
      </c>
      <c r="Q813" s="34" t="str">
        <f t="shared" si="206"/>
        <v/>
      </c>
      <c r="R813" s="34" t="str">
        <f t="shared" si="207"/>
        <v/>
      </c>
      <c r="S813" s="19" t="str">
        <f t="shared" si="208"/>
        <v/>
      </c>
      <c r="T813" s="19"/>
      <c r="U813" s="19" t="str">
        <f t="shared" si="215"/>
        <v/>
      </c>
      <c r="V813" s="19" t="str">
        <f t="shared" si="209"/>
        <v/>
      </c>
      <c r="W813" s="19" t="str">
        <f t="shared" si="210"/>
        <v/>
      </c>
      <c r="X813" s="19" t="str">
        <f t="shared" si="211"/>
        <v/>
      </c>
      <c r="Y813" s="19" t="str">
        <f t="shared" si="216"/>
        <v/>
      </c>
      <c r="Z813" s="27" t="str">
        <f t="shared" si="212"/>
        <v/>
      </c>
      <c r="AA813" s="32"/>
      <c r="AB813" s="36"/>
      <c r="AC813" s="35" t="str">
        <f t="shared" si="202"/>
        <v/>
      </c>
      <c r="AD813" s="35" t="str">
        <f>IF(AA813="","",SUMIFS(商品管理表!$N$8:$N$10000,商品管理表!$C$8:$C$10000,仕入れ管理表!$D813,商品管理表!$Y$8:$Y$10000,"済"))</f>
        <v/>
      </c>
      <c r="AE813" s="35" t="str">
        <f t="shared" si="217"/>
        <v/>
      </c>
      <c r="AF813" s="18"/>
      <c r="AG813" s="18"/>
      <c r="AH813" s="18"/>
      <c r="AI813" s="156" t="str">
        <f t="shared" si="213"/>
        <v/>
      </c>
      <c r="AJ813" s="127"/>
      <c r="AK813" s="128" t="str">
        <f t="shared" si="214"/>
        <v/>
      </c>
      <c r="AL813" s="128"/>
    </row>
    <row r="814" spans="3:38" x14ac:dyDescent="0.2">
      <c r="C814" s="150">
        <v>806</v>
      </c>
      <c r="D814" s="151"/>
      <c r="E814" s="21"/>
      <c r="F814" s="24"/>
      <c r="G814" s="3"/>
      <c r="H814" s="3"/>
      <c r="I814" s="26"/>
      <c r="J814" s="26"/>
      <c r="K814" s="33"/>
      <c r="L814" s="34"/>
      <c r="M814" s="34" t="str">
        <f t="shared" si="205"/>
        <v/>
      </c>
      <c r="N814" s="34" t="str">
        <f t="shared" si="203"/>
        <v/>
      </c>
      <c r="O814" s="34"/>
      <c r="P814" s="34" t="str">
        <f t="shared" si="204"/>
        <v/>
      </c>
      <c r="Q814" s="34" t="str">
        <f t="shared" si="206"/>
        <v/>
      </c>
      <c r="R814" s="34" t="str">
        <f t="shared" si="207"/>
        <v/>
      </c>
      <c r="S814" s="19" t="str">
        <f t="shared" si="208"/>
        <v/>
      </c>
      <c r="T814" s="19"/>
      <c r="U814" s="19" t="str">
        <f t="shared" si="215"/>
        <v/>
      </c>
      <c r="V814" s="19" t="str">
        <f t="shared" si="209"/>
        <v/>
      </c>
      <c r="W814" s="19" t="str">
        <f t="shared" si="210"/>
        <v/>
      </c>
      <c r="X814" s="19" t="str">
        <f t="shared" si="211"/>
        <v/>
      </c>
      <c r="Y814" s="19" t="str">
        <f t="shared" si="216"/>
        <v/>
      </c>
      <c r="Z814" s="27" t="str">
        <f t="shared" si="212"/>
        <v/>
      </c>
      <c r="AA814" s="32"/>
      <c r="AB814" s="36"/>
      <c r="AC814" s="35" t="str">
        <f t="shared" si="202"/>
        <v/>
      </c>
      <c r="AD814" s="35" t="str">
        <f>IF(AA814="","",SUMIFS(商品管理表!$N$8:$N$10000,商品管理表!$C$8:$C$10000,仕入れ管理表!$D814,商品管理表!$Y$8:$Y$10000,"済"))</f>
        <v/>
      </c>
      <c r="AE814" s="35" t="str">
        <f t="shared" si="217"/>
        <v/>
      </c>
      <c r="AF814" s="18"/>
      <c r="AG814" s="18"/>
      <c r="AH814" s="18"/>
      <c r="AI814" s="156" t="str">
        <f t="shared" si="213"/>
        <v/>
      </c>
      <c r="AJ814" s="127"/>
      <c r="AK814" s="128" t="str">
        <f t="shared" si="214"/>
        <v/>
      </c>
      <c r="AL814" s="128"/>
    </row>
    <row r="815" spans="3:38" x14ac:dyDescent="0.2">
      <c r="C815" s="150">
        <v>807</v>
      </c>
      <c r="D815" s="151"/>
      <c r="E815" s="21"/>
      <c r="F815" s="24"/>
      <c r="G815" s="3"/>
      <c r="H815" s="3"/>
      <c r="I815" s="26"/>
      <c r="J815" s="26"/>
      <c r="K815" s="33"/>
      <c r="L815" s="34"/>
      <c r="M815" s="34" t="str">
        <f t="shared" si="205"/>
        <v/>
      </c>
      <c r="N815" s="34" t="str">
        <f t="shared" si="203"/>
        <v/>
      </c>
      <c r="O815" s="34"/>
      <c r="P815" s="34" t="str">
        <f t="shared" si="204"/>
        <v/>
      </c>
      <c r="Q815" s="34" t="str">
        <f t="shared" si="206"/>
        <v/>
      </c>
      <c r="R815" s="34" t="str">
        <f t="shared" si="207"/>
        <v/>
      </c>
      <c r="S815" s="19" t="str">
        <f t="shared" si="208"/>
        <v/>
      </c>
      <c r="T815" s="19"/>
      <c r="U815" s="19" t="str">
        <f t="shared" si="215"/>
        <v/>
      </c>
      <c r="V815" s="19" t="str">
        <f t="shared" si="209"/>
        <v/>
      </c>
      <c r="W815" s="19" t="str">
        <f t="shared" si="210"/>
        <v/>
      </c>
      <c r="X815" s="19" t="str">
        <f t="shared" si="211"/>
        <v/>
      </c>
      <c r="Y815" s="19" t="str">
        <f t="shared" si="216"/>
        <v/>
      </c>
      <c r="Z815" s="27" t="str">
        <f t="shared" si="212"/>
        <v/>
      </c>
      <c r="AA815" s="32"/>
      <c r="AB815" s="36"/>
      <c r="AC815" s="35" t="str">
        <f t="shared" si="202"/>
        <v/>
      </c>
      <c r="AD815" s="35" t="str">
        <f>IF(AA815="","",SUMIFS(商品管理表!$N$8:$N$10000,商品管理表!$C$8:$C$10000,仕入れ管理表!$D815,商品管理表!$Y$8:$Y$10000,"済"))</f>
        <v/>
      </c>
      <c r="AE815" s="35" t="str">
        <f t="shared" si="217"/>
        <v/>
      </c>
      <c r="AF815" s="18"/>
      <c r="AG815" s="18"/>
      <c r="AH815" s="18"/>
      <c r="AI815" s="156" t="str">
        <f t="shared" si="213"/>
        <v/>
      </c>
      <c r="AJ815" s="127"/>
      <c r="AK815" s="128" t="str">
        <f t="shared" si="214"/>
        <v/>
      </c>
      <c r="AL815" s="128"/>
    </row>
    <row r="816" spans="3:38" x14ac:dyDescent="0.2">
      <c r="C816" s="150">
        <v>808</v>
      </c>
      <c r="D816" s="151"/>
      <c r="E816" s="21"/>
      <c r="F816" s="24"/>
      <c r="G816" s="3"/>
      <c r="H816" s="3"/>
      <c r="I816" s="26"/>
      <c r="J816" s="26"/>
      <c r="K816" s="33"/>
      <c r="L816" s="34"/>
      <c r="M816" s="34" t="str">
        <f t="shared" si="205"/>
        <v/>
      </c>
      <c r="N816" s="34" t="str">
        <f t="shared" si="203"/>
        <v/>
      </c>
      <c r="O816" s="34"/>
      <c r="P816" s="34" t="str">
        <f t="shared" si="204"/>
        <v/>
      </c>
      <c r="Q816" s="34" t="str">
        <f t="shared" si="206"/>
        <v/>
      </c>
      <c r="R816" s="34" t="str">
        <f t="shared" si="207"/>
        <v/>
      </c>
      <c r="S816" s="19" t="str">
        <f t="shared" si="208"/>
        <v/>
      </c>
      <c r="T816" s="19"/>
      <c r="U816" s="19" t="str">
        <f t="shared" si="215"/>
        <v/>
      </c>
      <c r="V816" s="19" t="str">
        <f t="shared" si="209"/>
        <v/>
      </c>
      <c r="W816" s="19" t="str">
        <f t="shared" si="210"/>
        <v/>
      </c>
      <c r="X816" s="19" t="str">
        <f t="shared" si="211"/>
        <v/>
      </c>
      <c r="Y816" s="19" t="str">
        <f t="shared" si="216"/>
        <v/>
      </c>
      <c r="Z816" s="27" t="str">
        <f t="shared" si="212"/>
        <v/>
      </c>
      <c r="AA816" s="32"/>
      <c r="AB816" s="36"/>
      <c r="AC816" s="35" t="str">
        <f t="shared" si="202"/>
        <v/>
      </c>
      <c r="AD816" s="35" t="str">
        <f>IF(AA816="","",SUMIFS(商品管理表!$N$8:$N$10000,商品管理表!$C$8:$C$10000,仕入れ管理表!$D816,商品管理表!$Y$8:$Y$10000,"済"))</f>
        <v/>
      </c>
      <c r="AE816" s="35" t="str">
        <f t="shared" si="217"/>
        <v/>
      </c>
      <c r="AF816" s="18"/>
      <c r="AG816" s="18"/>
      <c r="AH816" s="18"/>
      <c r="AI816" s="156" t="str">
        <f t="shared" si="213"/>
        <v/>
      </c>
      <c r="AJ816" s="127"/>
      <c r="AK816" s="128" t="str">
        <f t="shared" si="214"/>
        <v/>
      </c>
      <c r="AL816" s="128"/>
    </row>
    <row r="817" spans="3:38" x14ac:dyDescent="0.2">
      <c r="C817" s="150">
        <v>809</v>
      </c>
      <c r="D817" s="151"/>
      <c r="E817" s="21"/>
      <c r="F817" s="24"/>
      <c r="G817" s="3"/>
      <c r="H817" s="3"/>
      <c r="I817" s="26"/>
      <c r="J817" s="26"/>
      <c r="K817" s="33"/>
      <c r="L817" s="34"/>
      <c r="M817" s="34" t="str">
        <f t="shared" si="205"/>
        <v/>
      </c>
      <c r="N817" s="34" t="str">
        <f t="shared" si="203"/>
        <v/>
      </c>
      <c r="O817" s="34"/>
      <c r="P817" s="34" t="str">
        <f t="shared" si="204"/>
        <v/>
      </c>
      <c r="Q817" s="34" t="str">
        <f t="shared" si="206"/>
        <v/>
      </c>
      <c r="R817" s="34" t="str">
        <f t="shared" si="207"/>
        <v/>
      </c>
      <c r="S817" s="19" t="str">
        <f t="shared" si="208"/>
        <v/>
      </c>
      <c r="T817" s="19"/>
      <c r="U817" s="19" t="str">
        <f t="shared" si="215"/>
        <v/>
      </c>
      <c r="V817" s="19" t="str">
        <f t="shared" si="209"/>
        <v/>
      </c>
      <c r="W817" s="19" t="str">
        <f t="shared" si="210"/>
        <v/>
      </c>
      <c r="X817" s="19" t="str">
        <f t="shared" si="211"/>
        <v/>
      </c>
      <c r="Y817" s="19" t="str">
        <f t="shared" si="216"/>
        <v/>
      </c>
      <c r="Z817" s="27" t="str">
        <f t="shared" si="212"/>
        <v/>
      </c>
      <c r="AA817" s="32"/>
      <c r="AB817" s="36"/>
      <c r="AC817" s="35" t="str">
        <f t="shared" si="202"/>
        <v/>
      </c>
      <c r="AD817" s="35" t="str">
        <f>IF(AA817="","",SUMIFS(商品管理表!$N$8:$N$10000,商品管理表!$C$8:$C$10000,仕入れ管理表!$D817,商品管理表!$Y$8:$Y$10000,"済"))</f>
        <v/>
      </c>
      <c r="AE817" s="35" t="str">
        <f t="shared" si="217"/>
        <v/>
      </c>
      <c r="AF817" s="18"/>
      <c r="AG817" s="18"/>
      <c r="AH817" s="18"/>
      <c r="AI817" s="156" t="str">
        <f t="shared" si="213"/>
        <v/>
      </c>
      <c r="AJ817" s="127"/>
      <c r="AK817" s="128" t="str">
        <f t="shared" si="214"/>
        <v/>
      </c>
      <c r="AL817" s="128"/>
    </row>
    <row r="818" spans="3:38" x14ac:dyDescent="0.2">
      <c r="C818" s="150">
        <v>810</v>
      </c>
      <c r="D818" s="151"/>
      <c r="E818" s="21"/>
      <c r="F818" s="24"/>
      <c r="G818" s="3"/>
      <c r="H818" s="3"/>
      <c r="I818" s="26"/>
      <c r="J818" s="26"/>
      <c r="K818" s="33"/>
      <c r="L818" s="34"/>
      <c r="M818" s="34" t="str">
        <f t="shared" si="205"/>
        <v/>
      </c>
      <c r="N818" s="34" t="str">
        <f t="shared" si="203"/>
        <v/>
      </c>
      <c r="O818" s="34"/>
      <c r="P818" s="34" t="str">
        <f t="shared" si="204"/>
        <v/>
      </c>
      <c r="Q818" s="34" t="str">
        <f t="shared" si="206"/>
        <v/>
      </c>
      <c r="R818" s="34" t="str">
        <f t="shared" si="207"/>
        <v/>
      </c>
      <c r="S818" s="19" t="str">
        <f t="shared" si="208"/>
        <v/>
      </c>
      <c r="T818" s="19"/>
      <c r="U818" s="19" t="str">
        <f t="shared" si="215"/>
        <v/>
      </c>
      <c r="V818" s="19" t="str">
        <f t="shared" si="209"/>
        <v/>
      </c>
      <c r="W818" s="19" t="str">
        <f t="shared" si="210"/>
        <v/>
      </c>
      <c r="X818" s="19" t="str">
        <f t="shared" si="211"/>
        <v/>
      </c>
      <c r="Y818" s="19" t="str">
        <f t="shared" si="216"/>
        <v/>
      </c>
      <c r="Z818" s="27" t="str">
        <f t="shared" si="212"/>
        <v/>
      </c>
      <c r="AA818" s="32"/>
      <c r="AB818" s="36"/>
      <c r="AC818" s="35" t="str">
        <f t="shared" si="202"/>
        <v/>
      </c>
      <c r="AD818" s="35" t="str">
        <f>IF(AA818="","",SUMIFS(商品管理表!$N$8:$N$10000,商品管理表!$C$8:$C$10000,仕入れ管理表!$D818,商品管理表!$Y$8:$Y$10000,"済"))</f>
        <v/>
      </c>
      <c r="AE818" s="35" t="str">
        <f t="shared" si="217"/>
        <v/>
      </c>
      <c r="AF818" s="18"/>
      <c r="AG818" s="18"/>
      <c r="AH818" s="18"/>
      <c r="AI818" s="156" t="str">
        <f t="shared" si="213"/>
        <v/>
      </c>
      <c r="AJ818" s="127"/>
      <c r="AK818" s="128" t="str">
        <f t="shared" si="214"/>
        <v/>
      </c>
      <c r="AL818" s="128"/>
    </row>
    <row r="819" spans="3:38" x14ac:dyDescent="0.2">
      <c r="C819" s="150">
        <v>811</v>
      </c>
      <c r="D819" s="151"/>
      <c r="E819" s="21"/>
      <c r="F819" s="24"/>
      <c r="G819" s="3"/>
      <c r="H819" s="3"/>
      <c r="I819" s="26"/>
      <c r="J819" s="26"/>
      <c r="K819" s="33"/>
      <c r="L819" s="34"/>
      <c r="M819" s="34" t="str">
        <f t="shared" si="205"/>
        <v/>
      </c>
      <c r="N819" s="34" t="str">
        <f t="shared" si="203"/>
        <v/>
      </c>
      <c r="O819" s="34"/>
      <c r="P819" s="34" t="str">
        <f t="shared" si="204"/>
        <v/>
      </c>
      <c r="Q819" s="34" t="str">
        <f t="shared" si="206"/>
        <v/>
      </c>
      <c r="R819" s="34" t="str">
        <f t="shared" si="207"/>
        <v/>
      </c>
      <c r="S819" s="19" t="str">
        <f t="shared" si="208"/>
        <v/>
      </c>
      <c r="T819" s="19"/>
      <c r="U819" s="19" t="str">
        <f t="shared" si="215"/>
        <v/>
      </c>
      <c r="V819" s="19" t="str">
        <f t="shared" si="209"/>
        <v/>
      </c>
      <c r="W819" s="19" t="str">
        <f t="shared" si="210"/>
        <v/>
      </c>
      <c r="X819" s="19" t="str">
        <f t="shared" si="211"/>
        <v/>
      </c>
      <c r="Y819" s="19" t="str">
        <f t="shared" si="216"/>
        <v/>
      </c>
      <c r="Z819" s="27" t="str">
        <f t="shared" si="212"/>
        <v/>
      </c>
      <c r="AA819" s="32"/>
      <c r="AB819" s="36"/>
      <c r="AC819" s="35" t="str">
        <f t="shared" si="202"/>
        <v/>
      </c>
      <c r="AD819" s="35" t="str">
        <f>IF(AA819="","",SUMIFS(商品管理表!$N$8:$N$10000,商品管理表!$C$8:$C$10000,仕入れ管理表!$D819,商品管理表!$Y$8:$Y$10000,"済"))</f>
        <v/>
      </c>
      <c r="AE819" s="35" t="str">
        <f t="shared" si="217"/>
        <v/>
      </c>
      <c r="AF819" s="18"/>
      <c r="AG819" s="18"/>
      <c r="AH819" s="18"/>
      <c r="AI819" s="156" t="str">
        <f t="shared" si="213"/>
        <v/>
      </c>
      <c r="AJ819" s="127"/>
      <c r="AK819" s="128" t="str">
        <f t="shared" si="214"/>
        <v/>
      </c>
      <c r="AL819" s="128"/>
    </row>
    <row r="820" spans="3:38" x14ac:dyDescent="0.2">
      <c r="C820" s="150">
        <v>812</v>
      </c>
      <c r="D820" s="151"/>
      <c r="E820" s="21"/>
      <c r="F820" s="24"/>
      <c r="G820" s="3"/>
      <c r="H820" s="3"/>
      <c r="I820" s="26"/>
      <c r="J820" s="26"/>
      <c r="K820" s="33"/>
      <c r="L820" s="34"/>
      <c r="M820" s="34" t="str">
        <f t="shared" si="205"/>
        <v/>
      </c>
      <c r="N820" s="34" t="str">
        <f t="shared" si="203"/>
        <v/>
      </c>
      <c r="O820" s="34"/>
      <c r="P820" s="34" t="str">
        <f t="shared" si="204"/>
        <v/>
      </c>
      <c r="Q820" s="34" t="str">
        <f t="shared" si="206"/>
        <v/>
      </c>
      <c r="R820" s="34" t="str">
        <f t="shared" si="207"/>
        <v/>
      </c>
      <c r="S820" s="19" t="str">
        <f t="shared" si="208"/>
        <v/>
      </c>
      <c r="T820" s="19"/>
      <c r="U820" s="19" t="str">
        <f t="shared" si="215"/>
        <v/>
      </c>
      <c r="V820" s="19" t="str">
        <f t="shared" si="209"/>
        <v/>
      </c>
      <c r="W820" s="19" t="str">
        <f t="shared" si="210"/>
        <v/>
      </c>
      <c r="X820" s="19" t="str">
        <f t="shared" si="211"/>
        <v/>
      </c>
      <c r="Y820" s="19" t="str">
        <f t="shared" si="216"/>
        <v/>
      </c>
      <c r="Z820" s="27" t="str">
        <f t="shared" si="212"/>
        <v/>
      </c>
      <c r="AA820" s="32"/>
      <c r="AB820" s="36"/>
      <c r="AC820" s="35" t="str">
        <f t="shared" si="202"/>
        <v/>
      </c>
      <c r="AD820" s="35" t="str">
        <f>IF(AA820="","",SUMIFS(商品管理表!$N$8:$N$10000,商品管理表!$C$8:$C$10000,仕入れ管理表!$D820,商品管理表!$Y$8:$Y$10000,"済"))</f>
        <v/>
      </c>
      <c r="AE820" s="35" t="str">
        <f t="shared" si="217"/>
        <v/>
      </c>
      <c r="AF820" s="18"/>
      <c r="AG820" s="18"/>
      <c r="AH820" s="18"/>
      <c r="AI820" s="156" t="str">
        <f t="shared" si="213"/>
        <v/>
      </c>
      <c r="AJ820" s="127"/>
      <c r="AK820" s="128" t="str">
        <f t="shared" si="214"/>
        <v/>
      </c>
      <c r="AL820" s="128"/>
    </row>
    <row r="821" spans="3:38" x14ac:dyDescent="0.2">
      <c r="C821" s="150">
        <v>813</v>
      </c>
      <c r="D821" s="151"/>
      <c r="E821" s="21"/>
      <c r="F821" s="24"/>
      <c r="G821" s="3"/>
      <c r="H821" s="3"/>
      <c r="I821" s="26"/>
      <c r="J821" s="26"/>
      <c r="K821" s="33"/>
      <c r="L821" s="34"/>
      <c r="M821" s="34" t="str">
        <f t="shared" si="205"/>
        <v/>
      </c>
      <c r="N821" s="34" t="str">
        <f t="shared" si="203"/>
        <v/>
      </c>
      <c r="O821" s="34"/>
      <c r="P821" s="34" t="str">
        <f t="shared" si="204"/>
        <v/>
      </c>
      <c r="Q821" s="34" t="str">
        <f t="shared" si="206"/>
        <v/>
      </c>
      <c r="R821" s="34" t="str">
        <f t="shared" si="207"/>
        <v/>
      </c>
      <c r="S821" s="19" t="str">
        <f t="shared" si="208"/>
        <v/>
      </c>
      <c r="T821" s="19"/>
      <c r="U821" s="19" t="str">
        <f t="shared" si="215"/>
        <v/>
      </c>
      <c r="V821" s="19" t="str">
        <f t="shared" si="209"/>
        <v/>
      </c>
      <c r="W821" s="19" t="str">
        <f t="shared" si="210"/>
        <v/>
      </c>
      <c r="X821" s="19" t="str">
        <f t="shared" si="211"/>
        <v/>
      </c>
      <c r="Y821" s="19" t="str">
        <f t="shared" si="216"/>
        <v/>
      </c>
      <c r="Z821" s="27" t="str">
        <f t="shared" si="212"/>
        <v/>
      </c>
      <c r="AA821" s="32"/>
      <c r="AB821" s="36"/>
      <c r="AC821" s="35" t="str">
        <f t="shared" si="202"/>
        <v/>
      </c>
      <c r="AD821" s="35" t="str">
        <f>IF(AA821="","",SUMIFS(商品管理表!$N$8:$N$10000,商品管理表!$C$8:$C$10000,仕入れ管理表!$D821,商品管理表!$Y$8:$Y$10000,"済"))</f>
        <v/>
      </c>
      <c r="AE821" s="35" t="str">
        <f t="shared" si="217"/>
        <v/>
      </c>
      <c r="AF821" s="18"/>
      <c r="AG821" s="18"/>
      <c r="AH821" s="18"/>
      <c r="AI821" s="156" t="str">
        <f t="shared" si="213"/>
        <v/>
      </c>
      <c r="AJ821" s="127"/>
      <c r="AK821" s="128" t="str">
        <f t="shared" si="214"/>
        <v/>
      </c>
      <c r="AL821" s="128"/>
    </row>
    <row r="822" spans="3:38" x14ac:dyDescent="0.2">
      <c r="C822" s="150">
        <v>814</v>
      </c>
      <c r="D822" s="151"/>
      <c r="E822" s="21"/>
      <c r="F822" s="24"/>
      <c r="G822" s="3"/>
      <c r="H822" s="3"/>
      <c r="I822" s="26"/>
      <c r="J822" s="26"/>
      <c r="K822" s="33"/>
      <c r="L822" s="34"/>
      <c r="M822" s="34" t="str">
        <f t="shared" si="205"/>
        <v/>
      </c>
      <c r="N822" s="34" t="str">
        <f t="shared" si="203"/>
        <v/>
      </c>
      <c r="O822" s="34"/>
      <c r="P822" s="34" t="str">
        <f t="shared" si="204"/>
        <v/>
      </c>
      <c r="Q822" s="34" t="str">
        <f t="shared" si="206"/>
        <v/>
      </c>
      <c r="R822" s="34" t="str">
        <f t="shared" si="207"/>
        <v/>
      </c>
      <c r="S822" s="19" t="str">
        <f t="shared" si="208"/>
        <v/>
      </c>
      <c r="T822" s="19"/>
      <c r="U822" s="19" t="str">
        <f t="shared" si="215"/>
        <v/>
      </c>
      <c r="V822" s="19" t="str">
        <f t="shared" si="209"/>
        <v/>
      </c>
      <c r="W822" s="19" t="str">
        <f t="shared" si="210"/>
        <v/>
      </c>
      <c r="X822" s="19" t="str">
        <f t="shared" si="211"/>
        <v/>
      </c>
      <c r="Y822" s="19" t="str">
        <f t="shared" si="216"/>
        <v/>
      </c>
      <c r="Z822" s="27" t="str">
        <f t="shared" si="212"/>
        <v/>
      </c>
      <c r="AA822" s="32"/>
      <c r="AB822" s="36"/>
      <c r="AC822" s="35" t="str">
        <f t="shared" si="202"/>
        <v/>
      </c>
      <c r="AD822" s="35" t="str">
        <f>IF(AA822="","",SUMIFS(商品管理表!$N$8:$N$10000,商品管理表!$C$8:$C$10000,仕入れ管理表!$D822,商品管理表!$Y$8:$Y$10000,"済"))</f>
        <v/>
      </c>
      <c r="AE822" s="35" t="str">
        <f t="shared" si="217"/>
        <v/>
      </c>
      <c r="AF822" s="18"/>
      <c r="AG822" s="18"/>
      <c r="AH822" s="18"/>
      <c r="AI822" s="156" t="str">
        <f t="shared" si="213"/>
        <v/>
      </c>
      <c r="AJ822" s="127"/>
      <c r="AK822" s="128" t="str">
        <f t="shared" si="214"/>
        <v/>
      </c>
      <c r="AL822" s="128"/>
    </row>
    <row r="823" spans="3:38" x14ac:dyDescent="0.2">
      <c r="C823" s="150">
        <v>815</v>
      </c>
      <c r="D823" s="151"/>
      <c r="E823" s="21"/>
      <c r="F823" s="24"/>
      <c r="G823" s="3"/>
      <c r="H823" s="3"/>
      <c r="I823" s="26"/>
      <c r="J823" s="26"/>
      <c r="K823" s="33"/>
      <c r="L823" s="34"/>
      <c r="M823" s="34" t="str">
        <f t="shared" si="205"/>
        <v/>
      </c>
      <c r="N823" s="34" t="str">
        <f t="shared" si="203"/>
        <v/>
      </c>
      <c r="O823" s="34"/>
      <c r="P823" s="34" t="str">
        <f t="shared" si="204"/>
        <v/>
      </c>
      <c r="Q823" s="34" t="str">
        <f t="shared" si="206"/>
        <v/>
      </c>
      <c r="R823" s="34" t="str">
        <f t="shared" si="207"/>
        <v/>
      </c>
      <c r="S823" s="19" t="str">
        <f t="shared" si="208"/>
        <v/>
      </c>
      <c r="T823" s="19"/>
      <c r="U823" s="19" t="str">
        <f t="shared" si="215"/>
        <v/>
      </c>
      <c r="V823" s="19" t="str">
        <f t="shared" si="209"/>
        <v/>
      </c>
      <c r="W823" s="19" t="str">
        <f t="shared" si="210"/>
        <v/>
      </c>
      <c r="X823" s="19" t="str">
        <f t="shared" si="211"/>
        <v/>
      </c>
      <c r="Y823" s="19" t="str">
        <f t="shared" si="216"/>
        <v/>
      </c>
      <c r="Z823" s="27" t="str">
        <f t="shared" si="212"/>
        <v/>
      </c>
      <c r="AA823" s="32"/>
      <c r="AB823" s="36"/>
      <c r="AC823" s="35" t="str">
        <f t="shared" si="202"/>
        <v/>
      </c>
      <c r="AD823" s="35" t="str">
        <f>IF(AA823="","",SUMIFS(商品管理表!$N$8:$N$10000,商品管理表!$C$8:$C$10000,仕入れ管理表!$D823,商品管理表!$Y$8:$Y$10000,"済"))</f>
        <v/>
      </c>
      <c r="AE823" s="35" t="str">
        <f t="shared" si="217"/>
        <v/>
      </c>
      <c r="AF823" s="18"/>
      <c r="AG823" s="18"/>
      <c r="AH823" s="18"/>
      <c r="AI823" s="156" t="str">
        <f t="shared" si="213"/>
        <v/>
      </c>
      <c r="AJ823" s="127"/>
      <c r="AK823" s="128" t="str">
        <f t="shared" si="214"/>
        <v/>
      </c>
      <c r="AL823" s="128"/>
    </row>
    <row r="824" spans="3:38" x14ac:dyDescent="0.2">
      <c r="C824" s="150">
        <v>816</v>
      </c>
      <c r="D824" s="151"/>
      <c r="E824" s="21"/>
      <c r="F824" s="24"/>
      <c r="G824" s="3"/>
      <c r="H824" s="3"/>
      <c r="I824" s="26"/>
      <c r="J824" s="26"/>
      <c r="K824" s="33"/>
      <c r="L824" s="34"/>
      <c r="M824" s="34" t="str">
        <f t="shared" si="205"/>
        <v/>
      </c>
      <c r="N824" s="34" t="str">
        <f t="shared" si="203"/>
        <v/>
      </c>
      <c r="O824" s="34"/>
      <c r="P824" s="34" t="str">
        <f t="shared" si="204"/>
        <v/>
      </c>
      <c r="Q824" s="34" t="str">
        <f t="shared" si="206"/>
        <v/>
      </c>
      <c r="R824" s="34" t="str">
        <f t="shared" si="207"/>
        <v/>
      </c>
      <c r="S824" s="19" t="str">
        <f t="shared" si="208"/>
        <v/>
      </c>
      <c r="T824" s="19"/>
      <c r="U824" s="19" t="str">
        <f t="shared" si="215"/>
        <v/>
      </c>
      <c r="V824" s="19" t="str">
        <f t="shared" si="209"/>
        <v/>
      </c>
      <c r="W824" s="19" t="str">
        <f t="shared" si="210"/>
        <v/>
      </c>
      <c r="X824" s="19" t="str">
        <f t="shared" si="211"/>
        <v/>
      </c>
      <c r="Y824" s="19" t="str">
        <f t="shared" si="216"/>
        <v/>
      </c>
      <c r="Z824" s="27" t="str">
        <f t="shared" si="212"/>
        <v/>
      </c>
      <c r="AA824" s="32"/>
      <c r="AB824" s="36"/>
      <c r="AC824" s="35" t="str">
        <f t="shared" si="202"/>
        <v/>
      </c>
      <c r="AD824" s="35" t="str">
        <f>IF(AA824="","",SUMIFS(商品管理表!$N$8:$N$10000,商品管理表!$C$8:$C$10000,仕入れ管理表!$D824,商品管理表!$Y$8:$Y$10000,"済"))</f>
        <v/>
      </c>
      <c r="AE824" s="35" t="str">
        <f t="shared" si="217"/>
        <v/>
      </c>
      <c r="AF824" s="18"/>
      <c r="AG824" s="18"/>
      <c r="AH824" s="18"/>
      <c r="AI824" s="156" t="str">
        <f t="shared" si="213"/>
        <v/>
      </c>
      <c r="AJ824" s="127"/>
      <c r="AK824" s="128" t="str">
        <f t="shared" si="214"/>
        <v/>
      </c>
      <c r="AL824" s="128"/>
    </row>
    <row r="825" spans="3:38" x14ac:dyDescent="0.2">
      <c r="C825" s="150">
        <v>817</v>
      </c>
      <c r="D825" s="151"/>
      <c r="E825" s="21"/>
      <c r="F825" s="24"/>
      <c r="G825" s="3"/>
      <c r="H825" s="3"/>
      <c r="I825" s="26"/>
      <c r="J825" s="26"/>
      <c r="K825" s="33"/>
      <c r="L825" s="34"/>
      <c r="M825" s="34" t="str">
        <f t="shared" si="205"/>
        <v/>
      </c>
      <c r="N825" s="34" t="str">
        <f t="shared" si="203"/>
        <v/>
      </c>
      <c r="O825" s="34"/>
      <c r="P825" s="34" t="str">
        <f t="shared" si="204"/>
        <v/>
      </c>
      <c r="Q825" s="34" t="str">
        <f t="shared" si="206"/>
        <v/>
      </c>
      <c r="R825" s="34" t="str">
        <f t="shared" si="207"/>
        <v/>
      </c>
      <c r="S825" s="19" t="str">
        <f t="shared" si="208"/>
        <v/>
      </c>
      <c r="T825" s="19"/>
      <c r="U825" s="19" t="str">
        <f t="shared" si="215"/>
        <v/>
      </c>
      <c r="V825" s="19" t="str">
        <f t="shared" si="209"/>
        <v/>
      </c>
      <c r="W825" s="19" t="str">
        <f t="shared" si="210"/>
        <v/>
      </c>
      <c r="X825" s="19" t="str">
        <f t="shared" si="211"/>
        <v/>
      </c>
      <c r="Y825" s="19" t="str">
        <f t="shared" si="216"/>
        <v/>
      </c>
      <c r="Z825" s="27" t="str">
        <f t="shared" si="212"/>
        <v/>
      </c>
      <c r="AA825" s="32"/>
      <c r="AB825" s="36"/>
      <c r="AC825" s="35" t="str">
        <f t="shared" si="202"/>
        <v/>
      </c>
      <c r="AD825" s="35" t="str">
        <f>IF(AA825="","",SUMIFS(商品管理表!$N$8:$N$10000,商品管理表!$C$8:$C$10000,仕入れ管理表!$D825,商品管理表!$Y$8:$Y$10000,"済"))</f>
        <v/>
      </c>
      <c r="AE825" s="35" t="str">
        <f t="shared" si="217"/>
        <v/>
      </c>
      <c r="AF825" s="18"/>
      <c r="AG825" s="18"/>
      <c r="AH825" s="18"/>
      <c r="AI825" s="156" t="str">
        <f t="shared" si="213"/>
        <v/>
      </c>
      <c r="AJ825" s="127"/>
      <c r="AK825" s="128" t="str">
        <f t="shared" si="214"/>
        <v/>
      </c>
      <c r="AL825" s="128"/>
    </row>
    <row r="826" spans="3:38" x14ac:dyDescent="0.2">
      <c r="C826" s="150">
        <v>818</v>
      </c>
      <c r="D826" s="151"/>
      <c r="E826" s="21"/>
      <c r="F826" s="24"/>
      <c r="G826" s="3"/>
      <c r="H826" s="3"/>
      <c r="I826" s="26"/>
      <c r="J826" s="26"/>
      <c r="K826" s="33"/>
      <c r="L826" s="34"/>
      <c r="M826" s="34" t="str">
        <f t="shared" si="205"/>
        <v/>
      </c>
      <c r="N826" s="34" t="str">
        <f t="shared" si="203"/>
        <v/>
      </c>
      <c r="O826" s="34"/>
      <c r="P826" s="34" t="str">
        <f t="shared" si="204"/>
        <v/>
      </c>
      <c r="Q826" s="34" t="str">
        <f t="shared" si="206"/>
        <v/>
      </c>
      <c r="R826" s="34" t="str">
        <f t="shared" si="207"/>
        <v/>
      </c>
      <c r="S826" s="19" t="str">
        <f t="shared" si="208"/>
        <v/>
      </c>
      <c r="T826" s="19"/>
      <c r="U826" s="19" t="str">
        <f t="shared" si="215"/>
        <v/>
      </c>
      <c r="V826" s="19" t="str">
        <f t="shared" si="209"/>
        <v/>
      </c>
      <c r="W826" s="19" t="str">
        <f t="shared" si="210"/>
        <v/>
      </c>
      <c r="X826" s="19" t="str">
        <f t="shared" si="211"/>
        <v/>
      </c>
      <c r="Y826" s="19" t="str">
        <f t="shared" si="216"/>
        <v/>
      </c>
      <c r="Z826" s="27" t="str">
        <f t="shared" si="212"/>
        <v/>
      </c>
      <c r="AA826" s="32"/>
      <c r="AB826" s="36"/>
      <c r="AC826" s="35" t="str">
        <f t="shared" si="202"/>
        <v/>
      </c>
      <c r="AD826" s="35" t="str">
        <f>IF(AA826="","",SUMIFS(商品管理表!$N$8:$N$10000,商品管理表!$C$8:$C$10000,仕入れ管理表!$D826,商品管理表!$Y$8:$Y$10000,"済"))</f>
        <v/>
      </c>
      <c r="AE826" s="35" t="str">
        <f t="shared" si="217"/>
        <v/>
      </c>
      <c r="AF826" s="18"/>
      <c r="AG826" s="18"/>
      <c r="AH826" s="18"/>
      <c r="AI826" s="156" t="str">
        <f t="shared" si="213"/>
        <v/>
      </c>
      <c r="AJ826" s="127"/>
      <c r="AK826" s="128" t="str">
        <f t="shared" si="214"/>
        <v/>
      </c>
      <c r="AL826" s="128"/>
    </row>
    <row r="827" spans="3:38" x14ac:dyDescent="0.2">
      <c r="C827" s="150">
        <v>819</v>
      </c>
      <c r="D827" s="151"/>
      <c r="E827" s="21"/>
      <c r="F827" s="24"/>
      <c r="G827" s="3"/>
      <c r="H827" s="3"/>
      <c r="I827" s="26"/>
      <c r="J827" s="26"/>
      <c r="K827" s="33"/>
      <c r="L827" s="34"/>
      <c r="M827" s="34" t="str">
        <f t="shared" si="205"/>
        <v/>
      </c>
      <c r="N827" s="34" t="str">
        <f t="shared" si="203"/>
        <v/>
      </c>
      <c r="O827" s="34"/>
      <c r="P827" s="34" t="str">
        <f t="shared" si="204"/>
        <v/>
      </c>
      <c r="Q827" s="34" t="str">
        <f t="shared" si="206"/>
        <v/>
      </c>
      <c r="R827" s="34" t="str">
        <f t="shared" si="207"/>
        <v/>
      </c>
      <c r="S827" s="19" t="str">
        <f t="shared" si="208"/>
        <v/>
      </c>
      <c r="T827" s="19"/>
      <c r="U827" s="19" t="str">
        <f t="shared" si="215"/>
        <v/>
      </c>
      <c r="V827" s="19" t="str">
        <f t="shared" si="209"/>
        <v/>
      </c>
      <c r="W827" s="19" t="str">
        <f t="shared" si="210"/>
        <v/>
      </c>
      <c r="X827" s="19" t="str">
        <f t="shared" si="211"/>
        <v/>
      </c>
      <c r="Y827" s="19" t="str">
        <f t="shared" si="216"/>
        <v/>
      </c>
      <c r="Z827" s="27" t="str">
        <f t="shared" si="212"/>
        <v/>
      </c>
      <c r="AA827" s="32"/>
      <c r="AB827" s="36"/>
      <c r="AC827" s="35" t="str">
        <f t="shared" si="202"/>
        <v/>
      </c>
      <c r="AD827" s="35" t="str">
        <f>IF(AA827="","",SUMIFS(商品管理表!$N$8:$N$10000,商品管理表!$C$8:$C$10000,仕入れ管理表!$D827,商品管理表!$Y$8:$Y$10000,"済"))</f>
        <v/>
      </c>
      <c r="AE827" s="35" t="str">
        <f t="shared" si="217"/>
        <v/>
      </c>
      <c r="AF827" s="18"/>
      <c r="AG827" s="18"/>
      <c r="AH827" s="18"/>
      <c r="AI827" s="156" t="str">
        <f t="shared" si="213"/>
        <v/>
      </c>
      <c r="AJ827" s="127"/>
      <c r="AK827" s="128" t="str">
        <f t="shared" si="214"/>
        <v/>
      </c>
      <c r="AL827" s="128"/>
    </row>
    <row r="828" spans="3:38" x14ac:dyDescent="0.2">
      <c r="C828" s="150">
        <v>820</v>
      </c>
      <c r="D828" s="151"/>
      <c r="E828" s="21"/>
      <c r="F828" s="24"/>
      <c r="G828" s="3"/>
      <c r="H828" s="3"/>
      <c r="I828" s="26"/>
      <c r="J828" s="26"/>
      <c r="K828" s="33"/>
      <c r="L828" s="34"/>
      <c r="M828" s="34" t="str">
        <f t="shared" si="205"/>
        <v/>
      </c>
      <c r="N828" s="34" t="str">
        <f t="shared" si="203"/>
        <v/>
      </c>
      <c r="O828" s="34"/>
      <c r="P828" s="34" t="str">
        <f t="shared" si="204"/>
        <v/>
      </c>
      <c r="Q828" s="34" t="str">
        <f t="shared" si="206"/>
        <v/>
      </c>
      <c r="R828" s="34" t="str">
        <f t="shared" si="207"/>
        <v/>
      </c>
      <c r="S828" s="19" t="str">
        <f t="shared" si="208"/>
        <v/>
      </c>
      <c r="T828" s="19"/>
      <c r="U828" s="19" t="str">
        <f t="shared" si="215"/>
        <v/>
      </c>
      <c r="V828" s="19" t="str">
        <f t="shared" si="209"/>
        <v/>
      </c>
      <c r="W828" s="19" t="str">
        <f t="shared" si="210"/>
        <v/>
      </c>
      <c r="X828" s="19" t="str">
        <f t="shared" si="211"/>
        <v/>
      </c>
      <c r="Y828" s="19" t="str">
        <f t="shared" si="216"/>
        <v/>
      </c>
      <c r="Z828" s="27" t="str">
        <f t="shared" si="212"/>
        <v/>
      </c>
      <c r="AA828" s="32"/>
      <c r="AB828" s="36"/>
      <c r="AC828" s="35" t="str">
        <f t="shared" si="202"/>
        <v/>
      </c>
      <c r="AD828" s="35" t="str">
        <f>IF(AA828="","",SUMIFS(商品管理表!$N$8:$N$10000,商品管理表!$C$8:$C$10000,仕入れ管理表!$D828,商品管理表!$Y$8:$Y$10000,"済"))</f>
        <v/>
      </c>
      <c r="AE828" s="35" t="str">
        <f t="shared" si="217"/>
        <v/>
      </c>
      <c r="AF828" s="18"/>
      <c r="AG828" s="18"/>
      <c r="AH828" s="18"/>
      <c r="AI828" s="156" t="str">
        <f t="shared" si="213"/>
        <v/>
      </c>
      <c r="AJ828" s="127"/>
      <c r="AK828" s="128" t="str">
        <f t="shared" si="214"/>
        <v/>
      </c>
      <c r="AL828" s="128"/>
    </row>
    <row r="829" spans="3:38" x14ac:dyDescent="0.2">
      <c r="C829" s="150">
        <v>821</v>
      </c>
      <c r="D829" s="151"/>
      <c r="E829" s="21"/>
      <c r="F829" s="24"/>
      <c r="G829" s="3"/>
      <c r="H829" s="3"/>
      <c r="I829" s="26"/>
      <c r="J829" s="26"/>
      <c r="K829" s="33"/>
      <c r="L829" s="34"/>
      <c r="M829" s="34" t="str">
        <f t="shared" si="205"/>
        <v/>
      </c>
      <c r="N829" s="34" t="str">
        <f t="shared" si="203"/>
        <v/>
      </c>
      <c r="O829" s="34"/>
      <c r="P829" s="34" t="str">
        <f t="shared" si="204"/>
        <v/>
      </c>
      <c r="Q829" s="34" t="str">
        <f t="shared" si="206"/>
        <v/>
      </c>
      <c r="R829" s="34" t="str">
        <f t="shared" si="207"/>
        <v/>
      </c>
      <c r="S829" s="19" t="str">
        <f t="shared" si="208"/>
        <v/>
      </c>
      <c r="T829" s="19"/>
      <c r="U829" s="19" t="str">
        <f t="shared" si="215"/>
        <v/>
      </c>
      <c r="V829" s="19" t="str">
        <f t="shared" si="209"/>
        <v/>
      </c>
      <c r="W829" s="19" t="str">
        <f t="shared" si="210"/>
        <v/>
      </c>
      <c r="X829" s="19" t="str">
        <f t="shared" si="211"/>
        <v/>
      </c>
      <c r="Y829" s="19" t="str">
        <f t="shared" si="216"/>
        <v/>
      </c>
      <c r="Z829" s="27" t="str">
        <f t="shared" si="212"/>
        <v/>
      </c>
      <c r="AA829" s="32"/>
      <c r="AB829" s="36"/>
      <c r="AC829" s="35" t="str">
        <f t="shared" si="202"/>
        <v/>
      </c>
      <c r="AD829" s="35" t="str">
        <f>IF(AA829="","",SUMIFS(商品管理表!$N$8:$N$10000,商品管理表!$C$8:$C$10000,仕入れ管理表!$D829,商品管理表!$Y$8:$Y$10000,"済"))</f>
        <v/>
      </c>
      <c r="AE829" s="35" t="str">
        <f t="shared" si="217"/>
        <v/>
      </c>
      <c r="AF829" s="18"/>
      <c r="AG829" s="18"/>
      <c r="AH829" s="18"/>
      <c r="AI829" s="156" t="str">
        <f t="shared" si="213"/>
        <v/>
      </c>
      <c r="AJ829" s="127"/>
      <c r="AK829" s="128" t="str">
        <f t="shared" si="214"/>
        <v/>
      </c>
      <c r="AL829" s="128"/>
    </row>
    <row r="830" spans="3:38" x14ac:dyDescent="0.2">
      <c r="C830" s="150">
        <v>822</v>
      </c>
      <c r="D830" s="151"/>
      <c r="E830" s="21"/>
      <c r="F830" s="24"/>
      <c r="G830" s="3"/>
      <c r="H830" s="3"/>
      <c r="I830" s="26"/>
      <c r="J830" s="26"/>
      <c r="K830" s="33"/>
      <c r="L830" s="34"/>
      <c r="M830" s="34" t="str">
        <f t="shared" si="205"/>
        <v/>
      </c>
      <c r="N830" s="34" t="str">
        <f t="shared" si="203"/>
        <v/>
      </c>
      <c r="O830" s="34"/>
      <c r="P830" s="34" t="str">
        <f t="shared" si="204"/>
        <v/>
      </c>
      <c r="Q830" s="34" t="str">
        <f t="shared" si="206"/>
        <v/>
      </c>
      <c r="R830" s="34" t="str">
        <f t="shared" si="207"/>
        <v/>
      </c>
      <c r="S830" s="19" t="str">
        <f t="shared" si="208"/>
        <v/>
      </c>
      <c r="T830" s="19"/>
      <c r="U830" s="19" t="str">
        <f t="shared" si="215"/>
        <v/>
      </c>
      <c r="V830" s="19" t="str">
        <f t="shared" si="209"/>
        <v/>
      </c>
      <c r="W830" s="19" t="str">
        <f t="shared" si="210"/>
        <v/>
      </c>
      <c r="X830" s="19" t="str">
        <f t="shared" si="211"/>
        <v/>
      </c>
      <c r="Y830" s="19" t="str">
        <f t="shared" si="216"/>
        <v/>
      </c>
      <c r="Z830" s="27" t="str">
        <f t="shared" si="212"/>
        <v/>
      </c>
      <c r="AA830" s="32"/>
      <c r="AB830" s="36"/>
      <c r="AC830" s="35" t="str">
        <f t="shared" si="202"/>
        <v/>
      </c>
      <c r="AD830" s="35" t="str">
        <f>IF(AA830="","",SUMIFS(商品管理表!$N$8:$N$10000,商品管理表!$C$8:$C$10000,仕入れ管理表!$D830,商品管理表!$Y$8:$Y$10000,"済"))</f>
        <v/>
      </c>
      <c r="AE830" s="35" t="str">
        <f t="shared" si="217"/>
        <v/>
      </c>
      <c r="AF830" s="18"/>
      <c r="AG830" s="18"/>
      <c r="AH830" s="18"/>
      <c r="AI830" s="156" t="str">
        <f t="shared" si="213"/>
        <v/>
      </c>
      <c r="AJ830" s="127"/>
      <c r="AK830" s="128" t="str">
        <f t="shared" si="214"/>
        <v/>
      </c>
      <c r="AL830" s="128"/>
    </row>
    <row r="831" spans="3:38" x14ac:dyDescent="0.2">
      <c r="C831" s="150">
        <v>823</v>
      </c>
      <c r="D831" s="151"/>
      <c r="E831" s="21"/>
      <c r="F831" s="24"/>
      <c r="G831" s="3"/>
      <c r="H831" s="3"/>
      <c r="I831" s="26"/>
      <c r="J831" s="26"/>
      <c r="K831" s="33"/>
      <c r="L831" s="34"/>
      <c r="M831" s="34" t="str">
        <f t="shared" si="205"/>
        <v/>
      </c>
      <c r="N831" s="34" t="str">
        <f t="shared" si="203"/>
        <v/>
      </c>
      <c r="O831" s="34"/>
      <c r="P831" s="34" t="str">
        <f t="shared" si="204"/>
        <v/>
      </c>
      <c r="Q831" s="34" t="str">
        <f t="shared" si="206"/>
        <v/>
      </c>
      <c r="R831" s="34" t="str">
        <f t="shared" si="207"/>
        <v/>
      </c>
      <c r="S831" s="19" t="str">
        <f t="shared" si="208"/>
        <v/>
      </c>
      <c r="T831" s="19"/>
      <c r="U831" s="19" t="str">
        <f t="shared" si="215"/>
        <v/>
      </c>
      <c r="V831" s="19" t="str">
        <f t="shared" si="209"/>
        <v/>
      </c>
      <c r="W831" s="19" t="str">
        <f t="shared" si="210"/>
        <v/>
      </c>
      <c r="X831" s="19" t="str">
        <f t="shared" si="211"/>
        <v/>
      </c>
      <c r="Y831" s="19" t="str">
        <f t="shared" si="216"/>
        <v/>
      </c>
      <c r="Z831" s="27" t="str">
        <f t="shared" si="212"/>
        <v/>
      </c>
      <c r="AA831" s="32"/>
      <c r="AB831" s="36"/>
      <c r="AC831" s="35" t="str">
        <f t="shared" si="202"/>
        <v/>
      </c>
      <c r="AD831" s="35" t="str">
        <f>IF(AA831="","",SUMIFS(商品管理表!$N$8:$N$10000,商品管理表!$C$8:$C$10000,仕入れ管理表!$D831,商品管理表!$Y$8:$Y$10000,"済"))</f>
        <v/>
      </c>
      <c r="AE831" s="35" t="str">
        <f t="shared" si="217"/>
        <v/>
      </c>
      <c r="AF831" s="18"/>
      <c r="AG831" s="18"/>
      <c r="AH831" s="18"/>
      <c r="AI831" s="156" t="str">
        <f t="shared" si="213"/>
        <v/>
      </c>
      <c r="AJ831" s="127"/>
      <c r="AK831" s="128" t="str">
        <f t="shared" si="214"/>
        <v/>
      </c>
      <c r="AL831" s="128"/>
    </row>
    <row r="832" spans="3:38" x14ac:dyDescent="0.2">
      <c r="C832" s="150">
        <v>824</v>
      </c>
      <c r="D832" s="151"/>
      <c r="E832" s="21"/>
      <c r="F832" s="24"/>
      <c r="G832" s="3"/>
      <c r="H832" s="3"/>
      <c r="I832" s="26"/>
      <c r="J832" s="26"/>
      <c r="K832" s="33"/>
      <c r="L832" s="34"/>
      <c r="M832" s="34" t="str">
        <f t="shared" si="205"/>
        <v/>
      </c>
      <c r="N832" s="34" t="str">
        <f t="shared" si="203"/>
        <v/>
      </c>
      <c r="O832" s="34"/>
      <c r="P832" s="34" t="str">
        <f t="shared" si="204"/>
        <v/>
      </c>
      <c r="Q832" s="34" t="str">
        <f t="shared" si="206"/>
        <v/>
      </c>
      <c r="R832" s="34" t="str">
        <f t="shared" si="207"/>
        <v/>
      </c>
      <c r="S832" s="19" t="str">
        <f t="shared" si="208"/>
        <v/>
      </c>
      <c r="T832" s="19"/>
      <c r="U832" s="19" t="str">
        <f t="shared" si="215"/>
        <v/>
      </c>
      <c r="V832" s="19" t="str">
        <f t="shared" si="209"/>
        <v/>
      </c>
      <c r="W832" s="19" t="str">
        <f t="shared" si="210"/>
        <v/>
      </c>
      <c r="X832" s="19" t="str">
        <f t="shared" si="211"/>
        <v/>
      </c>
      <c r="Y832" s="19" t="str">
        <f t="shared" si="216"/>
        <v/>
      </c>
      <c r="Z832" s="27" t="str">
        <f t="shared" si="212"/>
        <v/>
      </c>
      <c r="AA832" s="32"/>
      <c r="AB832" s="36"/>
      <c r="AC832" s="35" t="str">
        <f t="shared" si="202"/>
        <v/>
      </c>
      <c r="AD832" s="35" t="str">
        <f>IF(AA832="","",SUMIFS(商品管理表!$N$8:$N$10000,商品管理表!$C$8:$C$10000,仕入れ管理表!$D832,商品管理表!$Y$8:$Y$10000,"済"))</f>
        <v/>
      </c>
      <c r="AE832" s="35" t="str">
        <f t="shared" si="217"/>
        <v/>
      </c>
      <c r="AF832" s="18"/>
      <c r="AG832" s="18"/>
      <c r="AH832" s="18"/>
      <c r="AI832" s="156" t="str">
        <f t="shared" si="213"/>
        <v/>
      </c>
      <c r="AJ832" s="127"/>
      <c r="AK832" s="128" t="str">
        <f t="shared" si="214"/>
        <v/>
      </c>
      <c r="AL832" s="128"/>
    </row>
    <row r="833" spans="3:38" x14ac:dyDescent="0.2">
      <c r="C833" s="150">
        <v>825</v>
      </c>
      <c r="D833" s="151"/>
      <c r="E833" s="21"/>
      <c r="F833" s="24"/>
      <c r="G833" s="3"/>
      <c r="H833" s="3"/>
      <c r="I833" s="26"/>
      <c r="J833" s="26"/>
      <c r="K833" s="33"/>
      <c r="L833" s="34"/>
      <c r="M833" s="34" t="str">
        <f t="shared" si="205"/>
        <v/>
      </c>
      <c r="N833" s="34" t="str">
        <f t="shared" si="203"/>
        <v/>
      </c>
      <c r="O833" s="34"/>
      <c r="P833" s="34" t="str">
        <f t="shared" si="204"/>
        <v/>
      </c>
      <c r="Q833" s="34" t="str">
        <f t="shared" si="206"/>
        <v/>
      </c>
      <c r="R833" s="34" t="str">
        <f t="shared" si="207"/>
        <v/>
      </c>
      <c r="S833" s="19" t="str">
        <f t="shared" si="208"/>
        <v/>
      </c>
      <c r="T833" s="19"/>
      <c r="U833" s="19" t="str">
        <f t="shared" si="215"/>
        <v/>
      </c>
      <c r="V833" s="19" t="str">
        <f t="shared" si="209"/>
        <v/>
      </c>
      <c r="W833" s="19" t="str">
        <f t="shared" si="210"/>
        <v/>
      </c>
      <c r="X833" s="19" t="str">
        <f t="shared" si="211"/>
        <v/>
      </c>
      <c r="Y833" s="19" t="str">
        <f t="shared" si="216"/>
        <v/>
      </c>
      <c r="Z833" s="27" t="str">
        <f t="shared" si="212"/>
        <v/>
      </c>
      <c r="AA833" s="32"/>
      <c r="AB833" s="36"/>
      <c r="AC833" s="35" t="str">
        <f t="shared" si="202"/>
        <v/>
      </c>
      <c r="AD833" s="35" t="str">
        <f>IF(AA833="","",SUMIFS(商品管理表!$N$8:$N$10000,商品管理表!$C$8:$C$10000,仕入れ管理表!$D833,商品管理表!$Y$8:$Y$10000,"済"))</f>
        <v/>
      </c>
      <c r="AE833" s="35" t="str">
        <f t="shared" si="217"/>
        <v/>
      </c>
      <c r="AF833" s="18"/>
      <c r="AG833" s="18"/>
      <c r="AH833" s="18"/>
      <c r="AI833" s="156" t="str">
        <f t="shared" si="213"/>
        <v/>
      </c>
      <c r="AJ833" s="127"/>
      <c r="AK833" s="128" t="str">
        <f t="shared" si="214"/>
        <v/>
      </c>
      <c r="AL833" s="128"/>
    </row>
    <row r="834" spans="3:38" x14ac:dyDescent="0.2">
      <c r="C834" s="150">
        <v>826</v>
      </c>
      <c r="D834" s="151"/>
      <c r="E834" s="21"/>
      <c r="F834" s="24"/>
      <c r="G834" s="3"/>
      <c r="H834" s="3"/>
      <c r="I834" s="26"/>
      <c r="J834" s="26"/>
      <c r="K834" s="33"/>
      <c r="L834" s="34"/>
      <c r="M834" s="34" t="str">
        <f t="shared" si="205"/>
        <v/>
      </c>
      <c r="N834" s="34" t="str">
        <f t="shared" si="203"/>
        <v/>
      </c>
      <c r="O834" s="34"/>
      <c r="P834" s="34" t="str">
        <f t="shared" si="204"/>
        <v/>
      </c>
      <c r="Q834" s="34" t="str">
        <f t="shared" si="206"/>
        <v/>
      </c>
      <c r="R834" s="34" t="str">
        <f t="shared" si="207"/>
        <v/>
      </c>
      <c r="S834" s="19" t="str">
        <f t="shared" si="208"/>
        <v/>
      </c>
      <c r="T834" s="19"/>
      <c r="U834" s="19" t="str">
        <f t="shared" si="215"/>
        <v/>
      </c>
      <c r="V834" s="19" t="str">
        <f t="shared" si="209"/>
        <v/>
      </c>
      <c r="W834" s="19" t="str">
        <f t="shared" si="210"/>
        <v/>
      </c>
      <c r="X834" s="19" t="str">
        <f t="shared" si="211"/>
        <v/>
      </c>
      <c r="Y834" s="19" t="str">
        <f t="shared" si="216"/>
        <v/>
      </c>
      <c r="Z834" s="27" t="str">
        <f t="shared" si="212"/>
        <v/>
      </c>
      <c r="AA834" s="32"/>
      <c r="AB834" s="36"/>
      <c r="AC834" s="35" t="str">
        <f t="shared" si="202"/>
        <v/>
      </c>
      <c r="AD834" s="35" t="str">
        <f>IF(AA834="","",SUMIFS(商品管理表!$N$8:$N$10000,商品管理表!$C$8:$C$10000,仕入れ管理表!$D834,商品管理表!$Y$8:$Y$10000,"済"))</f>
        <v/>
      </c>
      <c r="AE834" s="35" t="str">
        <f t="shared" si="217"/>
        <v/>
      </c>
      <c r="AF834" s="18"/>
      <c r="AG834" s="18"/>
      <c r="AH834" s="18"/>
      <c r="AI834" s="156" t="str">
        <f t="shared" si="213"/>
        <v/>
      </c>
      <c r="AJ834" s="127"/>
      <c r="AK834" s="128" t="str">
        <f t="shared" si="214"/>
        <v/>
      </c>
      <c r="AL834" s="128"/>
    </row>
    <row r="835" spans="3:38" x14ac:dyDescent="0.2">
      <c r="C835" s="150">
        <v>827</v>
      </c>
      <c r="D835" s="151"/>
      <c r="E835" s="21"/>
      <c r="F835" s="24"/>
      <c r="G835" s="3"/>
      <c r="H835" s="3"/>
      <c r="I835" s="26"/>
      <c r="J835" s="26"/>
      <c r="K835" s="33"/>
      <c r="L835" s="34"/>
      <c r="M835" s="34" t="str">
        <f t="shared" si="205"/>
        <v/>
      </c>
      <c r="N835" s="34" t="str">
        <f t="shared" si="203"/>
        <v/>
      </c>
      <c r="O835" s="34"/>
      <c r="P835" s="34" t="str">
        <f t="shared" si="204"/>
        <v/>
      </c>
      <c r="Q835" s="34" t="str">
        <f t="shared" si="206"/>
        <v/>
      </c>
      <c r="R835" s="34" t="str">
        <f t="shared" si="207"/>
        <v/>
      </c>
      <c r="S835" s="19" t="str">
        <f t="shared" si="208"/>
        <v/>
      </c>
      <c r="T835" s="19"/>
      <c r="U835" s="19" t="str">
        <f t="shared" si="215"/>
        <v/>
      </c>
      <c r="V835" s="19" t="str">
        <f t="shared" si="209"/>
        <v/>
      </c>
      <c r="W835" s="19" t="str">
        <f t="shared" si="210"/>
        <v/>
      </c>
      <c r="X835" s="19" t="str">
        <f t="shared" si="211"/>
        <v/>
      </c>
      <c r="Y835" s="19" t="str">
        <f t="shared" si="216"/>
        <v/>
      </c>
      <c r="Z835" s="27" t="str">
        <f t="shared" si="212"/>
        <v/>
      </c>
      <c r="AA835" s="32"/>
      <c r="AB835" s="36"/>
      <c r="AC835" s="35" t="str">
        <f t="shared" si="202"/>
        <v/>
      </c>
      <c r="AD835" s="35" t="str">
        <f>IF(AA835="","",SUMIFS(商品管理表!$N$8:$N$10000,商品管理表!$C$8:$C$10000,仕入れ管理表!$D835,商品管理表!$Y$8:$Y$10000,"済"))</f>
        <v/>
      </c>
      <c r="AE835" s="35" t="str">
        <f t="shared" si="217"/>
        <v/>
      </c>
      <c r="AF835" s="18"/>
      <c r="AG835" s="18"/>
      <c r="AH835" s="18"/>
      <c r="AI835" s="156" t="str">
        <f t="shared" si="213"/>
        <v/>
      </c>
      <c r="AJ835" s="127"/>
      <c r="AK835" s="128" t="str">
        <f t="shared" si="214"/>
        <v/>
      </c>
      <c r="AL835" s="128"/>
    </row>
    <row r="836" spans="3:38" x14ac:dyDescent="0.2">
      <c r="C836" s="150">
        <v>828</v>
      </c>
      <c r="D836" s="151"/>
      <c r="E836" s="21"/>
      <c r="F836" s="24"/>
      <c r="G836" s="3"/>
      <c r="H836" s="3"/>
      <c r="I836" s="26"/>
      <c r="J836" s="26"/>
      <c r="K836" s="33"/>
      <c r="L836" s="34"/>
      <c r="M836" s="34" t="str">
        <f t="shared" si="205"/>
        <v/>
      </c>
      <c r="N836" s="34" t="str">
        <f t="shared" si="203"/>
        <v/>
      </c>
      <c r="O836" s="34"/>
      <c r="P836" s="34" t="str">
        <f t="shared" si="204"/>
        <v/>
      </c>
      <c r="Q836" s="34" t="str">
        <f t="shared" si="206"/>
        <v/>
      </c>
      <c r="R836" s="34" t="str">
        <f t="shared" si="207"/>
        <v/>
      </c>
      <c r="S836" s="19" t="str">
        <f t="shared" si="208"/>
        <v/>
      </c>
      <c r="T836" s="19"/>
      <c r="U836" s="19" t="str">
        <f t="shared" si="215"/>
        <v/>
      </c>
      <c r="V836" s="19" t="str">
        <f t="shared" si="209"/>
        <v/>
      </c>
      <c r="W836" s="19" t="str">
        <f t="shared" si="210"/>
        <v/>
      </c>
      <c r="X836" s="19" t="str">
        <f t="shared" si="211"/>
        <v/>
      </c>
      <c r="Y836" s="19" t="str">
        <f t="shared" si="216"/>
        <v/>
      </c>
      <c r="Z836" s="27" t="str">
        <f t="shared" si="212"/>
        <v/>
      </c>
      <c r="AA836" s="32"/>
      <c r="AB836" s="36"/>
      <c r="AC836" s="35" t="str">
        <f t="shared" si="202"/>
        <v/>
      </c>
      <c r="AD836" s="35" t="str">
        <f>IF(AA836="","",SUMIFS(商品管理表!$N$8:$N$10000,商品管理表!$C$8:$C$10000,仕入れ管理表!$D836,商品管理表!$Y$8:$Y$10000,"済"))</f>
        <v/>
      </c>
      <c r="AE836" s="35" t="str">
        <f t="shared" si="217"/>
        <v/>
      </c>
      <c r="AF836" s="18"/>
      <c r="AG836" s="18"/>
      <c r="AH836" s="18"/>
      <c r="AI836" s="156" t="str">
        <f t="shared" si="213"/>
        <v/>
      </c>
      <c r="AJ836" s="127"/>
      <c r="AK836" s="128" t="str">
        <f t="shared" si="214"/>
        <v/>
      </c>
      <c r="AL836" s="128"/>
    </row>
    <row r="837" spans="3:38" x14ac:dyDescent="0.2">
      <c r="C837" s="150">
        <v>829</v>
      </c>
      <c r="D837" s="151"/>
      <c r="E837" s="21"/>
      <c r="F837" s="24"/>
      <c r="G837" s="3"/>
      <c r="H837" s="3"/>
      <c r="I837" s="26"/>
      <c r="J837" s="26"/>
      <c r="K837" s="33"/>
      <c r="L837" s="34"/>
      <c r="M837" s="34" t="str">
        <f t="shared" si="205"/>
        <v/>
      </c>
      <c r="N837" s="34" t="str">
        <f t="shared" si="203"/>
        <v/>
      </c>
      <c r="O837" s="34"/>
      <c r="P837" s="34" t="str">
        <f t="shared" si="204"/>
        <v/>
      </c>
      <c r="Q837" s="34" t="str">
        <f t="shared" si="206"/>
        <v/>
      </c>
      <c r="R837" s="34" t="str">
        <f t="shared" si="207"/>
        <v/>
      </c>
      <c r="S837" s="19" t="str">
        <f t="shared" si="208"/>
        <v/>
      </c>
      <c r="T837" s="19"/>
      <c r="U837" s="19" t="str">
        <f t="shared" si="215"/>
        <v/>
      </c>
      <c r="V837" s="19" t="str">
        <f t="shared" si="209"/>
        <v/>
      </c>
      <c r="W837" s="19" t="str">
        <f t="shared" si="210"/>
        <v/>
      </c>
      <c r="X837" s="19" t="str">
        <f t="shared" si="211"/>
        <v/>
      </c>
      <c r="Y837" s="19" t="str">
        <f t="shared" si="216"/>
        <v/>
      </c>
      <c r="Z837" s="27" t="str">
        <f t="shared" si="212"/>
        <v/>
      </c>
      <c r="AA837" s="32"/>
      <c r="AB837" s="36"/>
      <c r="AC837" s="35" t="str">
        <f t="shared" si="202"/>
        <v/>
      </c>
      <c r="AD837" s="35" t="str">
        <f>IF(AA837="","",SUMIFS(商品管理表!$N$8:$N$10000,商品管理表!$C$8:$C$10000,仕入れ管理表!$D837,商品管理表!$Y$8:$Y$10000,"済"))</f>
        <v/>
      </c>
      <c r="AE837" s="35" t="str">
        <f t="shared" si="217"/>
        <v/>
      </c>
      <c r="AF837" s="18"/>
      <c r="AG837" s="18"/>
      <c r="AH837" s="18"/>
      <c r="AI837" s="156" t="str">
        <f t="shared" si="213"/>
        <v/>
      </c>
      <c r="AJ837" s="127"/>
      <c r="AK837" s="128" t="str">
        <f t="shared" si="214"/>
        <v/>
      </c>
      <c r="AL837" s="128"/>
    </row>
    <row r="838" spans="3:38" x14ac:dyDescent="0.2">
      <c r="C838" s="150">
        <v>830</v>
      </c>
      <c r="D838" s="151"/>
      <c r="E838" s="21"/>
      <c r="F838" s="24"/>
      <c r="G838" s="3"/>
      <c r="H838" s="3"/>
      <c r="I838" s="26"/>
      <c r="J838" s="26"/>
      <c r="K838" s="33"/>
      <c r="L838" s="34"/>
      <c r="M838" s="34" t="str">
        <f t="shared" si="205"/>
        <v/>
      </c>
      <c r="N838" s="34" t="str">
        <f t="shared" si="203"/>
        <v/>
      </c>
      <c r="O838" s="34"/>
      <c r="P838" s="34" t="str">
        <f t="shared" si="204"/>
        <v/>
      </c>
      <c r="Q838" s="34" t="str">
        <f t="shared" si="206"/>
        <v/>
      </c>
      <c r="R838" s="34" t="str">
        <f t="shared" si="207"/>
        <v/>
      </c>
      <c r="S838" s="19" t="str">
        <f t="shared" si="208"/>
        <v/>
      </c>
      <c r="T838" s="19"/>
      <c r="U838" s="19" t="str">
        <f t="shared" si="215"/>
        <v/>
      </c>
      <c r="V838" s="19" t="str">
        <f t="shared" si="209"/>
        <v/>
      </c>
      <c r="W838" s="19" t="str">
        <f t="shared" si="210"/>
        <v/>
      </c>
      <c r="X838" s="19" t="str">
        <f t="shared" si="211"/>
        <v/>
      </c>
      <c r="Y838" s="19" t="str">
        <f t="shared" si="216"/>
        <v/>
      </c>
      <c r="Z838" s="27" t="str">
        <f t="shared" si="212"/>
        <v/>
      </c>
      <c r="AA838" s="32"/>
      <c r="AB838" s="36"/>
      <c r="AC838" s="35" t="str">
        <f t="shared" si="202"/>
        <v/>
      </c>
      <c r="AD838" s="35" t="str">
        <f>IF(AA838="","",SUMIFS(商品管理表!$N$8:$N$10000,商品管理表!$C$8:$C$10000,仕入れ管理表!$D838,商品管理表!$Y$8:$Y$10000,"済"))</f>
        <v/>
      </c>
      <c r="AE838" s="35" t="str">
        <f t="shared" si="217"/>
        <v/>
      </c>
      <c r="AF838" s="18"/>
      <c r="AG838" s="18"/>
      <c r="AH838" s="18"/>
      <c r="AI838" s="156" t="str">
        <f t="shared" si="213"/>
        <v/>
      </c>
      <c r="AJ838" s="127"/>
      <c r="AK838" s="128" t="str">
        <f t="shared" si="214"/>
        <v/>
      </c>
      <c r="AL838" s="128"/>
    </row>
    <row r="839" spans="3:38" x14ac:dyDescent="0.2">
      <c r="C839" s="150">
        <v>831</v>
      </c>
      <c r="D839" s="151"/>
      <c r="E839" s="21"/>
      <c r="F839" s="24"/>
      <c r="G839" s="3"/>
      <c r="H839" s="3"/>
      <c r="I839" s="26"/>
      <c r="J839" s="26"/>
      <c r="K839" s="33"/>
      <c r="L839" s="34"/>
      <c r="M839" s="34" t="str">
        <f t="shared" si="205"/>
        <v/>
      </c>
      <c r="N839" s="34" t="str">
        <f t="shared" si="203"/>
        <v/>
      </c>
      <c r="O839" s="34"/>
      <c r="P839" s="34" t="str">
        <f t="shared" si="204"/>
        <v/>
      </c>
      <c r="Q839" s="34" t="str">
        <f t="shared" si="206"/>
        <v/>
      </c>
      <c r="R839" s="34" t="str">
        <f t="shared" si="207"/>
        <v/>
      </c>
      <c r="S839" s="19" t="str">
        <f t="shared" si="208"/>
        <v/>
      </c>
      <c r="T839" s="19"/>
      <c r="U839" s="19" t="str">
        <f t="shared" si="215"/>
        <v/>
      </c>
      <c r="V839" s="19" t="str">
        <f t="shared" si="209"/>
        <v/>
      </c>
      <c r="W839" s="19" t="str">
        <f t="shared" si="210"/>
        <v/>
      </c>
      <c r="X839" s="19" t="str">
        <f t="shared" si="211"/>
        <v/>
      </c>
      <c r="Y839" s="19" t="str">
        <f t="shared" si="216"/>
        <v/>
      </c>
      <c r="Z839" s="27" t="str">
        <f t="shared" si="212"/>
        <v/>
      </c>
      <c r="AA839" s="32"/>
      <c r="AB839" s="36"/>
      <c r="AC839" s="35" t="str">
        <f t="shared" si="202"/>
        <v/>
      </c>
      <c r="AD839" s="35" t="str">
        <f>IF(AA839="","",SUMIFS(商品管理表!$N$8:$N$10000,商品管理表!$C$8:$C$10000,仕入れ管理表!$D839,商品管理表!$Y$8:$Y$10000,"済"))</f>
        <v/>
      </c>
      <c r="AE839" s="35" t="str">
        <f t="shared" si="217"/>
        <v/>
      </c>
      <c r="AF839" s="18"/>
      <c r="AG839" s="18"/>
      <c r="AH839" s="18"/>
      <c r="AI839" s="156" t="str">
        <f t="shared" si="213"/>
        <v/>
      </c>
      <c r="AJ839" s="127"/>
      <c r="AK839" s="128" t="str">
        <f t="shared" si="214"/>
        <v/>
      </c>
      <c r="AL839" s="128"/>
    </row>
    <row r="840" spans="3:38" x14ac:dyDescent="0.2">
      <c r="C840" s="150">
        <v>832</v>
      </c>
      <c r="D840" s="151"/>
      <c r="E840" s="21"/>
      <c r="F840" s="24"/>
      <c r="G840" s="3"/>
      <c r="H840" s="3"/>
      <c r="I840" s="26"/>
      <c r="J840" s="26"/>
      <c r="K840" s="33"/>
      <c r="L840" s="34"/>
      <c r="M840" s="34" t="str">
        <f t="shared" si="205"/>
        <v/>
      </c>
      <c r="N840" s="34" t="str">
        <f t="shared" si="203"/>
        <v/>
      </c>
      <c r="O840" s="34"/>
      <c r="P840" s="34" t="str">
        <f t="shared" si="204"/>
        <v/>
      </c>
      <c r="Q840" s="34" t="str">
        <f t="shared" si="206"/>
        <v/>
      </c>
      <c r="R840" s="34" t="str">
        <f t="shared" si="207"/>
        <v/>
      </c>
      <c r="S840" s="19" t="str">
        <f t="shared" si="208"/>
        <v/>
      </c>
      <c r="T840" s="19"/>
      <c r="U840" s="19" t="str">
        <f t="shared" si="215"/>
        <v/>
      </c>
      <c r="V840" s="19" t="str">
        <f t="shared" si="209"/>
        <v/>
      </c>
      <c r="W840" s="19" t="str">
        <f t="shared" si="210"/>
        <v/>
      </c>
      <c r="X840" s="19" t="str">
        <f t="shared" si="211"/>
        <v/>
      </c>
      <c r="Y840" s="19" t="str">
        <f t="shared" si="216"/>
        <v/>
      </c>
      <c r="Z840" s="27" t="str">
        <f t="shared" si="212"/>
        <v/>
      </c>
      <c r="AA840" s="32"/>
      <c r="AB840" s="36"/>
      <c r="AC840" s="35" t="str">
        <f t="shared" ref="AC840:AC903" si="218">IF(AB840="","",IF(VLOOKUP($D840,出品日データ,1,FALSE)="","","済"))</f>
        <v/>
      </c>
      <c r="AD840" s="35" t="str">
        <f>IF(AA840="","",SUMIFS(商品管理表!$N$8:$N$10000,商品管理表!$C$8:$C$10000,仕入れ管理表!$D840,商品管理表!$Y$8:$Y$10000,"済"))</f>
        <v/>
      </c>
      <c r="AE840" s="35" t="str">
        <f t="shared" si="217"/>
        <v/>
      </c>
      <c r="AF840" s="18"/>
      <c r="AG840" s="18"/>
      <c r="AH840" s="18"/>
      <c r="AI840" s="156" t="str">
        <f t="shared" si="213"/>
        <v/>
      </c>
      <c r="AJ840" s="127"/>
      <c r="AK840" s="128" t="str">
        <f t="shared" si="214"/>
        <v/>
      </c>
      <c r="AL840" s="128"/>
    </row>
    <row r="841" spans="3:38" x14ac:dyDescent="0.2">
      <c r="C841" s="150">
        <v>833</v>
      </c>
      <c r="D841" s="151"/>
      <c r="E841" s="21"/>
      <c r="F841" s="24"/>
      <c r="G841" s="3"/>
      <c r="H841" s="3"/>
      <c r="I841" s="26"/>
      <c r="J841" s="26"/>
      <c r="K841" s="33"/>
      <c r="L841" s="34"/>
      <c r="M841" s="34" t="str">
        <f t="shared" si="205"/>
        <v/>
      </c>
      <c r="N841" s="34" t="str">
        <f t="shared" si="203"/>
        <v/>
      </c>
      <c r="O841" s="34"/>
      <c r="P841" s="34" t="str">
        <f t="shared" si="204"/>
        <v/>
      </c>
      <c r="Q841" s="34" t="str">
        <f t="shared" si="206"/>
        <v/>
      </c>
      <c r="R841" s="34" t="str">
        <f t="shared" si="207"/>
        <v/>
      </c>
      <c r="S841" s="19" t="str">
        <f t="shared" si="208"/>
        <v/>
      </c>
      <c r="T841" s="19"/>
      <c r="U841" s="19" t="str">
        <f t="shared" si="215"/>
        <v/>
      </c>
      <c r="V841" s="19" t="str">
        <f t="shared" si="209"/>
        <v/>
      </c>
      <c r="W841" s="19" t="str">
        <f t="shared" si="210"/>
        <v/>
      </c>
      <c r="X841" s="19" t="str">
        <f t="shared" si="211"/>
        <v/>
      </c>
      <c r="Y841" s="19" t="str">
        <f t="shared" si="216"/>
        <v/>
      </c>
      <c r="Z841" s="27" t="str">
        <f t="shared" si="212"/>
        <v/>
      </c>
      <c r="AA841" s="32"/>
      <c r="AB841" s="36"/>
      <c r="AC841" s="35" t="str">
        <f t="shared" si="218"/>
        <v/>
      </c>
      <c r="AD841" s="35" t="str">
        <f>IF(AA841="","",SUMIFS(商品管理表!$N$8:$N$10000,商品管理表!$C$8:$C$10000,仕入れ管理表!$D841,商品管理表!$Y$8:$Y$10000,"済"))</f>
        <v/>
      </c>
      <c r="AE841" s="35" t="str">
        <f t="shared" si="217"/>
        <v/>
      </c>
      <c r="AF841" s="18"/>
      <c r="AG841" s="18"/>
      <c r="AH841" s="18"/>
      <c r="AI841" s="156" t="str">
        <f t="shared" si="213"/>
        <v/>
      </c>
      <c r="AJ841" s="127"/>
      <c r="AK841" s="128" t="str">
        <f t="shared" si="214"/>
        <v/>
      </c>
      <c r="AL841" s="128"/>
    </row>
    <row r="842" spans="3:38" x14ac:dyDescent="0.2">
      <c r="C842" s="150">
        <v>834</v>
      </c>
      <c r="D842" s="151"/>
      <c r="E842" s="21"/>
      <c r="F842" s="24"/>
      <c r="G842" s="3"/>
      <c r="H842" s="3"/>
      <c r="I842" s="26"/>
      <c r="J842" s="26"/>
      <c r="K842" s="33"/>
      <c r="L842" s="34"/>
      <c r="M842" s="34" t="str">
        <f t="shared" si="205"/>
        <v/>
      </c>
      <c r="N842" s="34" t="str">
        <f t="shared" ref="N842:N905" si="219">IF(L842="","",L842)</f>
        <v/>
      </c>
      <c r="O842" s="34"/>
      <c r="P842" s="34" t="str">
        <f t="shared" ref="P842:P905" si="220">IF(L842="","",(N842+O842)*1.016)</f>
        <v/>
      </c>
      <c r="Q842" s="34" t="str">
        <f t="shared" si="206"/>
        <v/>
      </c>
      <c r="R842" s="34" t="str">
        <f t="shared" si="207"/>
        <v/>
      </c>
      <c r="S842" s="19" t="str">
        <f t="shared" si="208"/>
        <v/>
      </c>
      <c r="T842" s="19"/>
      <c r="U842" s="19" t="str">
        <f t="shared" si="215"/>
        <v/>
      </c>
      <c r="V842" s="19" t="str">
        <f t="shared" si="209"/>
        <v/>
      </c>
      <c r="W842" s="19" t="str">
        <f t="shared" si="210"/>
        <v/>
      </c>
      <c r="X842" s="19" t="str">
        <f t="shared" si="211"/>
        <v/>
      </c>
      <c r="Y842" s="19" t="str">
        <f t="shared" si="216"/>
        <v/>
      </c>
      <c r="Z842" s="27" t="str">
        <f t="shared" si="212"/>
        <v/>
      </c>
      <c r="AA842" s="32"/>
      <c r="AB842" s="36"/>
      <c r="AC842" s="35" t="str">
        <f t="shared" si="218"/>
        <v/>
      </c>
      <c r="AD842" s="35" t="str">
        <f>IF(AA842="","",SUMIFS(商品管理表!$N$8:$N$10000,商品管理表!$C$8:$C$10000,仕入れ管理表!$D842,商品管理表!$Y$8:$Y$10000,"済"))</f>
        <v/>
      </c>
      <c r="AE842" s="35" t="str">
        <f t="shared" si="217"/>
        <v/>
      </c>
      <c r="AF842" s="18"/>
      <c r="AG842" s="18"/>
      <c r="AH842" s="18"/>
      <c r="AI842" s="156" t="str">
        <f t="shared" si="213"/>
        <v/>
      </c>
      <c r="AJ842" s="127"/>
      <c r="AK842" s="128" t="str">
        <f t="shared" si="214"/>
        <v/>
      </c>
      <c r="AL842" s="128"/>
    </row>
    <row r="843" spans="3:38" x14ac:dyDescent="0.2">
      <c r="C843" s="150">
        <v>835</v>
      </c>
      <c r="D843" s="151"/>
      <c r="E843" s="21"/>
      <c r="F843" s="24"/>
      <c r="G843" s="3"/>
      <c r="H843" s="3"/>
      <c r="I843" s="26"/>
      <c r="J843" s="26"/>
      <c r="K843" s="33"/>
      <c r="L843" s="34"/>
      <c r="M843" s="34" t="str">
        <f t="shared" ref="M843:M906" si="221">IF(L843="","",L843*K843)</f>
        <v/>
      </c>
      <c r="N843" s="34" t="str">
        <f t="shared" si="219"/>
        <v/>
      </c>
      <c r="O843" s="34"/>
      <c r="P843" s="34" t="str">
        <f t="shared" si="220"/>
        <v/>
      </c>
      <c r="Q843" s="34" t="str">
        <f t="shared" ref="Q843:Q906" si="222">IF(N843="","",IF(O843="",0,N843*0.1))</f>
        <v/>
      </c>
      <c r="R843" s="34" t="str">
        <f t="shared" ref="R843:R906" si="223">IF(P843="","",P843+Q843)</f>
        <v/>
      </c>
      <c r="S843" s="19" t="str">
        <f t="shared" ref="S843:S906" si="224">IF(L843="","",P843*K843)</f>
        <v/>
      </c>
      <c r="T843" s="19"/>
      <c r="U843" s="19" t="str">
        <f t="shared" si="215"/>
        <v/>
      </c>
      <c r="V843" s="19" t="str">
        <f t="shared" ref="V843:V906" si="225">IF(T843="","",T843*0.0864)</f>
        <v/>
      </c>
      <c r="W843" s="19" t="str">
        <f t="shared" ref="W843:W906" si="226">IF(U843="","",U843*0.0864)</f>
        <v/>
      </c>
      <c r="X843" s="19" t="str">
        <f t="shared" ref="X843:X906" si="227">IF(T843="","",T843-R843-V843)</f>
        <v/>
      </c>
      <c r="Y843" s="19" t="str">
        <f t="shared" si="216"/>
        <v/>
      </c>
      <c r="Z843" s="27" t="str">
        <f t="shared" ref="Z843:Z906" si="228">IF(Y843="","",Y843/U843)</f>
        <v/>
      </c>
      <c r="AA843" s="32"/>
      <c r="AB843" s="36"/>
      <c r="AC843" s="35" t="str">
        <f t="shared" si="218"/>
        <v/>
      </c>
      <c r="AD843" s="35" t="str">
        <f>IF(AA843="","",SUMIFS(商品管理表!$N$8:$N$10000,商品管理表!$C$8:$C$10000,仕入れ管理表!$D843,商品管理表!$Y$8:$Y$10000,"済"))</f>
        <v/>
      </c>
      <c r="AE843" s="35" t="str">
        <f t="shared" si="217"/>
        <v/>
      </c>
      <c r="AF843" s="18"/>
      <c r="AG843" s="18"/>
      <c r="AH843" s="18"/>
      <c r="AI843" s="156" t="str">
        <f t="shared" ref="AI843:AI906" si="229">IF(O843="","","MyUS")</f>
        <v/>
      </c>
      <c r="AJ843" s="127"/>
      <c r="AK843" s="128" t="str">
        <f t="shared" ref="AK843:AK906" si="230">IF(AA843="済",N843*AE843,"")</f>
        <v/>
      </c>
      <c r="AL843" s="128"/>
    </row>
    <row r="844" spans="3:38" x14ac:dyDescent="0.2">
      <c r="C844" s="150">
        <v>836</v>
      </c>
      <c r="D844" s="151"/>
      <c r="E844" s="21"/>
      <c r="F844" s="24"/>
      <c r="G844" s="3"/>
      <c r="H844" s="3"/>
      <c r="I844" s="26"/>
      <c r="J844" s="26"/>
      <c r="K844" s="33"/>
      <c r="L844" s="34"/>
      <c r="M844" s="34" t="str">
        <f t="shared" si="221"/>
        <v/>
      </c>
      <c r="N844" s="34" t="str">
        <f t="shared" si="219"/>
        <v/>
      </c>
      <c r="O844" s="34"/>
      <c r="P844" s="34" t="str">
        <f t="shared" si="220"/>
        <v/>
      </c>
      <c r="Q844" s="34" t="str">
        <f t="shared" si="222"/>
        <v/>
      </c>
      <c r="R844" s="34" t="str">
        <f t="shared" si="223"/>
        <v/>
      </c>
      <c r="S844" s="19" t="str">
        <f t="shared" si="224"/>
        <v/>
      </c>
      <c r="T844" s="19"/>
      <c r="U844" s="19" t="str">
        <f t="shared" ref="U844:U907" si="231">IF(T844="","",K844*T844)</f>
        <v/>
      </c>
      <c r="V844" s="19" t="str">
        <f t="shared" si="225"/>
        <v/>
      </c>
      <c r="W844" s="19" t="str">
        <f t="shared" si="226"/>
        <v/>
      </c>
      <c r="X844" s="19" t="str">
        <f t="shared" si="227"/>
        <v/>
      </c>
      <c r="Y844" s="19" t="str">
        <f t="shared" ref="Y844:Y907" si="232">IF(U844="","",U844-W844-Q844-S844)</f>
        <v/>
      </c>
      <c r="Z844" s="27" t="str">
        <f t="shared" si="228"/>
        <v/>
      </c>
      <c r="AA844" s="32"/>
      <c r="AB844" s="36"/>
      <c r="AC844" s="35" t="str">
        <f t="shared" si="218"/>
        <v/>
      </c>
      <c r="AD844" s="35" t="str">
        <f>IF(AA844="","",SUMIFS(商品管理表!$N$8:$N$10000,商品管理表!$C$8:$C$10000,仕入れ管理表!$D844,商品管理表!$Y$8:$Y$10000,"済"))</f>
        <v/>
      </c>
      <c r="AE844" s="35" t="str">
        <f t="shared" ref="AE844:AE907" si="233">IF(AD844&lt;&gt;"",K844-AD844,"")</f>
        <v/>
      </c>
      <c r="AF844" s="18"/>
      <c r="AG844" s="18"/>
      <c r="AH844" s="18"/>
      <c r="AI844" s="156" t="str">
        <f t="shared" si="229"/>
        <v/>
      </c>
      <c r="AJ844" s="127"/>
      <c r="AK844" s="128" t="str">
        <f t="shared" si="230"/>
        <v/>
      </c>
      <c r="AL844" s="128"/>
    </row>
    <row r="845" spans="3:38" x14ac:dyDescent="0.2">
      <c r="C845" s="150">
        <v>837</v>
      </c>
      <c r="D845" s="151"/>
      <c r="E845" s="21"/>
      <c r="F845" s="24"/>
      <c r="G845" s="3"/>
      <c r="H845" s="3"/>
      <c r="I845" s="26"/>
      <c r="J845" s="26"/>
      <c r="K845" s="33"/>
      <c r="L845" s="34"/>
      <c r="M845" s="34" t="str">
        <f t="shared" si="221"/>
        <v/>
      </c>
      <c r="N845" s="34" t="str">
        <f t="shared" si="219"/>
        <v/>
      </c>
      <c r="O845" s="34"/>
      <c r="P845" s="34" t="str">
        <f t="shared" si="220"/>
        <v/>
      </c>
      <c r="Q845" s="34" t="str">
        <f t="shared" si="222"/>
        <v/>
      </c>
      <c r="R845" s="34" t="str">
        <f t="shared" si="223"/>
        <v/>
      </c>
      <c r="S845" s="19" t="str">
        <f t="shared" si="224"/>
        <v/>
      </c>
      <c r="T845" s="19"/>
      <c r="U845" s="19" t="str">
        <f t="shared" si="231"/>
        <v/>
      </c>
      <c r="V845" s="19" t="str">
        <f t="shared" si="225"/>
        <v/>
      </c>
      <c r="W845" s="19" t="str">
        <f t="shared" si="226"/>
        <v/>
      </c>
      <c r="X845" s="19" t="str">
        <f t="shared" si="227"/>
        <v/>
      </c>
      <c r="Y845" s="19" t="str">
        <f t="shared" si="232"/>
        <v/>
      </c>
      <c r="Z845" s="27" t="str">
        <f t="shared" si="228"/>
        <v/>
      </c>
      <c r="AA845" s="32"/>
      <c r="AB845" s="36"/>
      <c r="AC845" s="35" t="str">
        <f t="shared" si="218"/>
        <v/>
      </c>
      <c r="AD845" s="35" t="str">
        <f>IF(AA845="","",SUMIFS(商品管理表!$N$8:$N$10000,商品管理表!$C$8:$C$10000,仕入れ管理表!$D845,商品管理表!$Y$8:$Y$10000,"済"))</f>
        <v/>
      </c>
      <c r="AE845" s="35" t="str">
        <f t="shared" si="233"/>
        <v/>
      </c>
      <c r="AF845" s="18"/>
      <c r="AG845" s="18"/>
      <c r="AH845" s="18"/>
      <c r="AI845" s="156" t="str">
        <f t="shared" si="229"/>
        <v/>
      </c>
      <c r="AJ845" s="127"/>
      <c r="AK845" s="128" t="str">
        <f t="shared" si="230"/>
        <v/>
      </c>
      <c r="AL845" s="128"/>
    </row>
    <row r="846" spans="3:38" x14ac:dyDescent="0.2">
      <c r="C846" s="150">
        <v>838</v>
      </c>
      <c r="D846" s="151"/>
      <c r="E846" s="21"/>
      <c r="F846" s="24"/>
      <c r="G846" s="3"/>
      <c r="H846" s="3"/>
      <c r="I846" s="26"/>
      <c r="J846" s="26"/>
      <c r="K846" s="33"/>
      <c r="L846" s="34"/>
      <c r="M846" s="34" t="str">
        <f t="shared" si="221"/>
        <v/>
      </c>
      <c r="N846" s="34" t="str">
        <f t="shared" si="219"/>
        <v/>
      </c>
      <c r="O846" s="34"/>
      <c r="P846" s="34" t="str">
        <f t="shared" si="220"/>
        <v/>
      </c>
      <c r="Q846" s="34" t="str">
        <f t="shared" si="222"/>
        <v/>
      </c>
      <c r="R846" s="34" t="str">
        <f t="shared" si="223"/>
        <v/>
      </c>
      <c r="S846" s="19" t="str">
        <f t="shared" si="224"/>
        <v/>
      </c>
      <c r="T846" s="19"/>
      <c r="U846" s="19" t="str">
        <f t="shared" si="231"/>
        <v/>
      </c>
      <c r="V846" s="19" t="str">
        <f t="shared" si="225"/>
        <v/>
      </c>
      <c r="W846" s="19" t="str">
        <f t="shared" si="226"/>
        <v/>
      </c>
      <c r="X846" s="19" t="str">
        <f t="shared" si="227"/>
        <v/>
      </c>
      <c r="Y846" s="19" t="str">
        <f t="shared" si="232"/>
        <v/>
      </c>
      <c r="Z846" s="27" t="str">
        <f t="shared" si="228"/>
        <v/>
      </c>
      <c r="AA846" s="32"/>
      <c r="AB846" s="36"/>
      <c r="AC846" s="35" t="str">
        <f t="shared" si="218"/>
        <v/>
      </c>
      <c r="AD846" s="35" t="str">
        <f>IF(AA846="","",SUMIFS(商品管理表!$N$8:$N$10000,商品管理表!$C$8:$C$10000,仕入れ管理表!$D846,商品管理表!$Y$8:$Y$10000,"済"))</f>
        <v/>
      </c>
      <c r="AE846" s="35" t="str">
        <f t="shared" si="233"/>
        <v/>
      </c>
      <c r="AF846" s="18"/>
      <c r="AG846" s="18"/>
      <c r="AH846" s="18"/>
      <c r="AI846" s="156" t="str">
        <f t="shared" si="229"/>
        <v/>
      </c>
      <c r="AJ846" s="127"/>
      <c r="AK846" s="128" t="str">
        <f t="shared" si="230"/>
        <v/>
      </c>
      <c r="AL846" s="128"/>
    </row>
    <row r="847" spans="3:38" x14ac:dyDescent="0.2">
      <c r="C847" s="150">
        <v>839</v>
      </c>
      <c r="D847" s="151"/>
      <c r="E847" s="21"/>
      <c r="F847" s="24"/>
      <c r="G847" s="3"/>
      <c r="H847" s="3"/>
      <c r="I847" s="26"/>
      <c r="J847" s="26"/>
      <c r="K847" s="33"/>
      <c r="L847" s="34"/>
      <c r="M847" s="34" t="str">
        <f t="shared" si="221"/>
        <v/>
      </c>
      <c r="N847" s="34" t="str">
        <f t="shared" si="219"/>
        <v/>
      </c>
      <c r="O847" s="34"/>
      <c r="P847" s="34" t="str">
        <f t="shared" si="220"/>
        <v/>
      </c>
      <c r="Q847" s="34" t="str">
        <f t="shared" si="222"/>
        <v/>
      </c>
      <c r="R847" s="34" t="str">
        <f t="shared" si="223"/>
        <v/>
      </c>
      <c r="S847" s="19" t="str">
        <f t="shared" si="224"/>
        <v/>
      </c>
      <c r="T847" s="19"/>
      <c r="U847" s="19" t="str">
        <f t="shared" si="231"/>
        <v/>
      </c>
      <c r="V847" s="19" t="str">
        <f t="shared" si="225"/>
        <v/>
      </c>
      <c r="W847" s="19" t="str">
        <f t="shared" si="226"/>
        <v/>
      </c>
      <c r="X847" s="19" t="str">
        <f t="shared" si="227"/>
        <v/>
      </c>
      <c r="Y847" s="19" t="str">
        <f t="shared" si="232"/>
        <v/>
      </c>
      <c r="Z847" s="27" t="str">
        <f t="shared" si="228"/>
        <v/>
      </c>
      <c r="AA847" s="32"/>
      <c r="AB847" s="36"/>
      <c r="AC847" s="35" t="str">
        <f t="shared" si="218"/>
        <v/>
      </c>
      <c r="AD847" s="35" t="str">
        <f>IF(AA847="","",SUMIFS(商品管理表!$N$8:$N$10000,商品管理表!$C$8:$C$10000,仕入れ管理表!$D847,商品管理表!$Y$8:$Y$10000,"済"))</f>
        <v/>
      </c>
      <c r="AE847" s="35" t="str">
        <f t="shared" si="233"/>
        <v/>
      </c>
      <c r="AF847" s="18"/>
      <c r="AG847" s="18"/>
      <c r="AH847" s="18"/>
      <c r="AI847" s="156" t="str">
        <f t="shared" si="229"/>
        <v/>
      </c>
      <c r="AJ847" s="127"/>
      <c r="AK847" s="128" t="str">
        <f t="shared" si="230"/>
        <v/>
      </c>
      <c r="AL847" s="128"/>
    </row>
    <row r="848" spans="3:38" x14ac:dyDescent="0.2">
      <c r="C848" s="150">
        <v>840</v>
      </c>
      <c r="D848" s="151"/>
      <c r="E848" s="21"/>
      <c r="F848" s="24"/>
      <c r="G848" s="3"/>
      <c r="H848" s="3"/>
      <c r="I848" s="26"/>
      <c r="J848" s="26"/>
      <c r="K848" s="33"/>
      <c r="L848" s="34"/>
      <c r="M848" s="34" t="str">
        <f t="shared" si="221"/>
        <v/>
      </c>
      <c r="N848" s="34" t="str">
        <f t="shared" si="219"/>
        <v/>
      </c>
      <c r="O848" s="34"/>
      <c r="P848" s="34" t="str">
        <f t="shared" si="220"/>
        <v/>
      </c>
      <c r="Q848" s="34" t="str">
        <f t="shared" si="222"/>
        <v/>
      </c>
      <c r="R848" s="34" t="str">
        <f t="shared" si="223"/>
        <v/>
      </c>
      <c r="S848" s="19" t="str">
        <f t="shared" si="224"/>
        <v/>
      </c>
      <c r="T848" s="19"/>
      <c r="U848" s="19" t="str">
        <f t="shared" si="231"/>
        <v/>
      </c>
      <c r="V848" s="19" t="str">
        <f t="shared" si="225"/>
        <v/>
      </c>
      <c r="W848" s="19" t="str">
        <f t="shared" si="226"/>
        <v/>
      </c>
      <c r="X848" s="19" t="str">
        <f t="shared" si="227"/>
        <v/>
      </c>
      <c r="Y848" s="19" t="str">
        <f t="shared" si="232"/>
        <v/>
      </c>
      <c r="Z848" s="27" t="str">
        <f t="shared" si="228"/>
        <v/>
      </c>
      <c r="AA848" s="32"/>
      <c r="AB848" s="36"/>
      <c r="AC848" s="35" t="str">
        <f t="shared" si="218"/>
        <v/>
      </c>
      <c r="AD848" s="35" t="str">
        <f>IF(AA848="","",SUMIFS(商品管理表!$N$8:$N$10000,商品管理表!$C$8:$C$10000,仕入れ管理表!$D848,商品管理表!$Y$8:$Y$10000,"済"))</f>
        <v/>
      </c>
      <c r="AE848" s="35" t="str">
        <f t="shared" si="233"/>
        <v/>
      </c>
      <c r="AF848" s="18"/>
      <c r="AG848" s="18"/>
      <c r="AH848" s="18"/>
      <c r="AI848" s="156" t="str">
        <f t="shared" si="229"/>
        <v/>
      </c>
      <c r="AJ848" s="127"/>
      <c r="AK848" s="128" t="str">
        <f t="shared" si="230"/>
        <v/>
      </c>
      <c r="AL848" s="128"/>
    </row>
    <row r="849" spans="3:38" x14ac:dyDescent="0.2">
      <c r="C849" s="150">
        <v>841</v>
      </c>
      <c r="D849" s="151"/>
      <c r="E849" s="21"/>
      <c r="F849" s="24"/>
      <c r="G849" s="3"/>
      <c r="H849" s="3"/>
      <c r="I849" s="26"/>
      <c r="J849" s="26"/>
      <c r="K849" s="33"/>
      <c r="L849" s="34"/>
      <c r="M849" s="34" t="str">
        <f t="shared" si="221"/>
        <v/>
      </c>
      <c r="N849" s="34" t="str">
        <f t="shared" si="219"/>
        <v/>
      </c>
      <c r="O849" s="34"/>
      <c r="P849" s="34" t="str">
        <f t="shared" si="220"/>
        <v/>
      </c>
      <c r="Q849" s="34" t="str">
        <f t="shared" si="222"/>
        <v/>
      </c>
      <c r="R849" s="34" t="str">
        <f t="shared" si="223"/>
        <v/>
      </c>
      <c r="S849" s="19" t="str">
        <f t="shared" si="224"/>
        <v/>
      </c>
      <c r="T849" s="19"/>
      <c r="U849" s="19" t="str">
        <f t="shared" si="231"/>
        <v/>
      </c>
      <c r="V849" s="19" t="str">
        <f t="shared" si="225"/>
        <v/>
      </c>
      <c r="W849" s="19" t="str">
        <f t="shared" si="226"/>
        <v/>
      </c>
      <c r="X849" s="19" t="str">
        <f t="shared" si="227"/>
        <v/>
      </c>
      <c r="Y849" s="19" t="str">
        <f t="shared" si="232"/>
        <v/>
      </c>
      <c r="Z849" s="27" t="str">
        <f t="shared" si="228"/>
        <v/>
      </c>
      <c r="AA849" s="32"/>
      <c r="AB849" s="36"/>
      <c r="AC849" s="35" t="str">
        <f t="shared" si="218"/>
        <v/>
      </c>
      <c r="AD849" s="35" t="str">
        <f>IF(AA849="","",SUMIFS(商品管理表!$N$8:$N$10000,商品管理表!$C$8:$C$10000,仕入れ管理表!$D849,商品管理表!$Y$8:$Y$10000,"済"))</f>
        <v/>
      </c>
      <c r="AE849" s="35" t="str">
        <f t="shared" si="233"/>
        <v/>
      </c>
      <c r="AF849" s="18"/>
      <c r="AG849" s="18"/>
      <c r="AH849" s="18"/>
      <c r="AI849" s="156" t="str">
        <f t="shared" si="229"/>
        <v/>
      </c>
      <c r="AJ849" s="127"/>
      <c r="AK849" s="128" t="str">
        <f t="shared" si="230"/>
        <v/>
      </c>
      <c r="AL849" s="128"/>
    </row>
    <row r="850" spans="3:38" x14ac:dyDescent="0.2">
      <c r="C850" s="150">
        <v>842</v>
      </c>
      <c r="D850" s="151"/>
      <c r="E850" s="21"/>
      <c r="F850" s="24"/>
      <c r="G850" s="3"/>
      <c r="H850" s="3"/>
      <c r="I850" s="26"/>
      <c r="J850" s="26"/>
      <c r="K850" s="33"/>
      <c r="L850" s="34"/>
      <c r="M850" s="34" t="str">
        <f t="shared" si="221"/>
        <v/>
      </c>
      <c r="N850" s="34" t="str">
        <f t="shared" si="219"/>
        <v/>
      </c>
      <c r="O850" s="34"/>
      <c r="P850" s="34" t="str">
        <f t="shared" si="220"/>
        <v/>
      </c>
      <c r="Q850" s="34" t="str">
        <f t="shared" si="222"/>
        <v/>
      </c>
      <c r="R850" s="34" t="str">
        <f t="shared" si="223"/>
        <v/>
      </c>
      <c r="S850" s="19" t="str">
        <f t="shared" si="224"/>
        <v/>
      </c>
      <c r="T850" s="19"/>
      <c r="U850" s="19" t="str">
        <f t="shared" si="231"/>
        <v/>
      </c>
      <c r="V850" s="19" t="str">
        <f t="shared" si="225"/>
        <v/>
      </c>
      <c r="W850" s="19" t="str">
        <f t="shared" si="226"/>
        <v/>
      </c>
      <c r="X850" s="19" t="str">
        <f t="shared" si="227"/>
        <v/>
      </c>
      <c r="Y850" s="19" t="str">
        <f t="shared" si="232"/>
        <v/>
      </c>
      <c r="Z850" s="27" t="str">
        <f t="shared" si="228"/>
        <v/>
      </c>
      <c r="AA850" s="32"/>
      <c r="AB850" s="36"/>
      <c r="AC850" s="35" t="str">
        <f t="shared" si="218"/>
        <v/>
      </c>
      <c r="AD850" s="35" t="str">
        <f>IF(AA850="","",SUMIFS(商品管理表!$N$8:$N$10000,商品管理表!$C$8:$C$10000,仕入れ管理表!$D850,商品管理表!$Y$8:$Y$10000,"済"))</f>
        <v/>
      </c>
      <c r="AE850" s="35" t="str">
        <f t="shared" si="233"/>
        <v/>
      </c>
      <c r="AF850" s="18"/>
      <c r="AG850" s="18"/>
      <c r="AH850" s="18"/>
      <c r="AI850" s="156" t="str">
        <f t="shared" si="229"/>
        <v/>
      </c>
      <c r="AJ850" s="127"/>
      <c r="AK850" s="128" t="str">
        <f t="shared" si="230"/>
        <v/>
      </c>
      <c r="AL850" s="128"/>
    </row>
    <row r="851" spans="3:38" x14ac:dyDescent="0.2">
      <c r="C851" s="150">
        <v>843</v>
      </c>
      <c r="D851" s="151"/>
      <c r="E851" s="21"/>
      <c r="F851" s="24"/>
      <c r="G851" s="3"/>
      <c r="H851" s="3"/>
      <c r="I851" s="26"/>
      <c r="J851" s="26"/>
      <c r="K851" s="33"/>
      <c r="L851" s="34"/>
      <c r="M851" s="34" t="str">
        <f t="shared" si="221"/>
        <v/>
      </c>
      <c r="N851" s="34" t="str">
        <f t="shared" si="219"/>
        <v/>
      </c>
      <c r="O851" s="34"/>
      <c r="P851" s="34" t="str">
        <f t="shared" si="220"/>
        <v/>
      </c>
      <c r="Q851" s="34" t="str">
        <f t="shared" si="222"/>
        <v/>
      </c>
      <c r="R851" s="34" t="str">
        <f t="shared" si="223"/>
        <v/>
      </c>
      <c r="S851" s="19" t="str">
        <f t="shared" si="224"/>
        <v/>
      </c>
      <c r="T851" s="19"/>
      <c r="U851" s="19" t="str">
        <f t="shared" si="231"/>
        <v/>
      </c>
      <c r="V851" s="19" t="str">
        <f t="shared" si="225"/>
        <v/>
      </c>
      <c r="W851" s="19" t="str">
        <f t="shared" si="226"/>
        <v/>
      </c>
      <c r="X851" s="19" t="str">
        <f t="shared" si="227"/>
        <v/>
      </c>
      <c r="Y851" s="19" t="str">
        <f t="shared" si="232"/>
        <v/>
      </c>
      <c r="Z851" s="27" t="str">
        <f t="shared" si="228"/>
        <v/>
      </c>
      <c r="AA851" s="32"/>
      <c r="AB851" s="36"/>
      <c r="AC851" s="35" t="str">
        <f t="shared" si="218"/>
        <v/>
      </c>
      <c r="AD851" s="35" t="str">
        <f>IF(AA851="","",SUMIFS(商品管理表!$N$8:$N$10000,商品管理表!$C$8:$C$10000,仕入れ管理表!$D851,商品管理表!$Y$8:$Y$10000,"済"))</f>
        <v/>
      </c>
      <c r="AE851" s="35" t="str">
        <f t="shared" si="233"/>
        <v/>
      </c>
      <c r="AF851" s="18"/>
      <c r="AG851" s="18"/>
      <c r="AH851" s="18"/>
      <c r="AI851" s="156" t="str">
        <f t="shared" si="229"/>
        <v/>
      </c>
      <c r="AJ851" s="127"/>
      <c r="AK851" s="128" t="str">
        <f t="shared" si="230"/>
        <v/>
      </c>
      <c r="AL851" s="128"/>
    </row>
    <row r="852" spans="3:38" x14ac:dyDescent="0.2">
      <c r="C852" s="150">
        <v>844</v>
      </c>
      <c r="D852" s="151"/>
      <c r="E852" s="21"/>
      <c r="F852" s="24"/>
      <c r="G852" s="3"/>
      <c r="H852" s="3"/>
      <c r="I852" s="26"/>
      <c r="J852" s="26"/>
      <c r="K852" s="33"/>
      <c r="L852" s="34"/>
      <c r="M852" s="34" t="str">
        <f t="shared" si="221"/>
        <v/>
      </c>
      <c r="N852" s="34" t="str">
        <f t="shared" si="219"/>
        <v/>
      </c>
      <c r="O852" s="34"/>
      <c r="P852" s="34" t="str">
        <f t="shared" si="220"/>
        <v/>
      </c>
      <c r="Q852" s="34" t="str">
        <f t="shared" si="222"/>
        <v/>
      </c>
      <c r="R852" s="34" t="str">
        <f t="shared" si="223"/>
        <v/>
      </c>
      <c r="S852" s="19" t="str">
        <f t="shared" si="224"/>
        <v/>
      </c>
      <c r="T852" s="19"/>
      <c r="U852" s="19" t="str">
        <f t="shared" si="231"/>
        <v/>
      </c>
      <c r="V852" s="19" t="str">
        <f t="shared" si="225"/>
        <v/>
      </c>
      <c r="W852" s="19" t="str">
        <f t="shared" si="226"/>
        <v/>
      </c>
      <c r="X852" s="19" t="str">
        <f t="shared" si="227"/>
        <v/>
      </c>
      <c r="Y852" s="19" t="str">
        <f t="shared" si="232"/>
        <v/>
      </c>
      <c r="Z852" s="27" t="str">
        <f t="shared" si="228"/>
        <v/>
      </c>
      <c r="AA852" s="32"/>
      <c r="AB852" s="36"/>
      <c r="AC852" s="35" t="str">
        <f t="shared" si="218"/>
        <v/>
      </c>
      <c r="AD852" s="35" t="str">
        <f>IF(AA852="","",SUMIFS(商品管理表!$N$8:$N$10000,商品管理表!$C$8:$C$10000,仕入れ管理表!$D852,商品管理表!$Y$8:$Y$10000,"済"))</f>
        <v/>
      </c>
      <c r="AE852" s="35" t="str">
        <f t="shared" si="233"/>
        <v/>
      </c>
      <c r="AF852" s="18"/>
      <c r="AG852" s="18"/>
      <c r="AH852" s="18"/>
      <c r="AI852" s="156" t="str">
        <f t="shared" si="229"/>
        <v/>
      </c>
      <c r="AJ852" s="127"/>
      <c r="AK852" s="128" t="str">
        <f t="shared" si="230"/>
        <v/>
      </c>
      <c r="AL852" s="128"/>
    </row>
    <row r="853" spans="3:38" x14ac:dyDescent="0.2">
      <c r="C853" s="150">
        <v>845</v>
      </c>
      <c r="D853" s="151"/>
      <c r="E853" s="21"/>
      <c r="F853" s="24"/>
      <c r="G853" s="3"/>
      <c r="H853" s="3"/>
      <c r="I853" s="26"/>
      <c r="J853" s="26"/>
      <c r="K853" s="33"/>
      <c r="L853" s="34"/>
      <c r="M853" s="34" t="str">
        <f t="shared" si="221"/>
        <v/>
      </c>
      <c r="N853" s="34" t="str">
        <f t="shared" si="219"/>
        <v/>
      </c>
      <c r="O853" s="34"/>
      <c r="P853" s="34" t="str">
        <f t="shared" si="220"/>
        <v/>
      </c>
      <c r="Q853" s="34" t="str">
        <f t="shared" si="222"/>
        <v/>
      </c>
      <c r="R853" s="34" t="str">
        <f t="shared" si="223"/>
        <v/>
      </c>
      <c r="S853" s="19" t="str">
        <f t="shared" si="224"/>
        <v/>
      </c>
      <c r="T853" s="19"/>
      <c r="U853" s="19" t="str">
        <f t="shared" si="231"/>
        <v/>
      </c>
      <c r="V853" s="19" t="str">
        <f t="shared" si="225"/>
        <v/>
      </c>
      <c r="W853" s="19" t="str">
        <f t="shared" si="226"/>
        <v/>
      </c>
      <c r="X853" s="19" t="str">
        <f t="shared" si="227"/>
        <v/>
      </c>
      <c r="Y853" s="19" t="str">
        <f t="shared" si="232"/>
        <v/>
      </c>
      <c r="Z853" s="27" t="str">
        <f t="shared" si="228"/>
        <v/>
      </c>
      <c r="AA853" s="32"/>
      <c r="AB853" s="36"/>
      <c r="AC853" s="35" t="str">
        <f t="shared" si="218"/>
        <v/>
      </c>
      <c r="AD853" s="35" t="str">
        <f>IF(AA853="","",SUMIFS(商品管理表!$N$8:$N$10000,商品管理表!$C$8:$C$10000,仕入れ管理表!$D853,商品管理表!$Y$8:$Y$10000,"済"))</f>
        <v/>
      </c>
      <c r="AE853" s="35" t="str">
        <f t="shared" si="233"/>
        <v/>
      </c>
      <c r="AF853" s="18"/>
      <c r="AG853" s="18"/>
      <c r="AH853" s="18"/>
      <c r="AI853" s="156" t="str">
        <f t="shared" si="229"/>
        <v/>
      </c>
      <c r="AJ853" s="127"/>
      <c r="AK853" s="128" t="str">
        <f t="shared" si="230"/>
        <v/>
      </c>
      <c r="AL853" s="128"/>
    </row>
    <row r="854" spans="3:38" x14ac:dyDescent="0.2">
      <c r="C854" s="150">
        <v>846</v>
      </c>
      <c r="D854" s="151"/>
      <c r="E854" s="21"/>
      <c r="F854" s="24"/>
      <c r="G854" s="3"/>
      <c r="H854" s="3"/>
      <c r="I854" s="26"/>
      <c r="J854" s="26"/>
      <c r="K854" s="33"/>
      <c r="L854" s="34"/>
      <c r="M854" s="34" t="str">
        <f t="shared" si="221"/>
        <v/>
      </c>
      <c r="N854" s="34" t="str">
        <f t="shared" si="219"/>
        <v/>
      </c>
      <c r="O854" s="34"/>
      <c r="P854" s="34" t="str">
        <f t="shared" si="220"/>
        <v/>
      </c>
      <c r="Q854" s="34" t="str">
        <f t="shared" si="222"/>
        <v/>
      </c>
      <c r="R854" s="34" t="str">
        <f t="shared" si="223"/>
        <v/>
      </c>
      <c r="S854" s="19" t="str">
        <f t="shared" si="224"/>
        <v/>
      </c>
      <c r="T854" s="19"/>
      <c r="U854" s="19" t="str">
        <f t="shared" si="231"/>
        <v/>
      </c>
      <c r="V854" s="19" t="str">
        <f t="shared" si="225"/>
        <v/>
      </c>
      <c r="W854" s="19" t="str">
        <f t="shared" si="226"/>
        <v/>
      </c>
      <c r="X854" s="19" t="str">
        <f t="shared" si="227"/>
        <v/>
      </c>
      <c r="Y854" s="19" t="str">
        <f t="shared" si="232"/>
        <v/>
      </c>
      <c r="Z854" s="27" t="str">
        <f t="shared" si="228"/>
        <v/>
      </c>
      <c r="AA854" s="32"/>
      <c r="AB854" s="36"/>
      <c r="AC854" s="35" t="str">
        <f t="shared" si="218"/>
        <v/>
      </c>
      <c r="AD854" s="35" t="str">
        <f>IF(AA854="","",SUMIFS(商品管理表!$N$8:$N$10000,商品管理表!$C$8:$C$10000,仕入れ管理表!$D854,商品管理表!$Y$8:$Y$10000,"済"))</f>
        <v/>
      </c>
      <c r="AE854" s="35" t="str">
        <f t="shared" si="233"/>
        <v/>
      </c>
      <c r="AF854" s="18"/>
      <c r="AG854" s="18"/>
      <c r="AH854" s="18"/>
      <c r="AI854" s="156" t="str">
        <f t="shared" si="229"/>
        <v/>
      </c>
      <c r="AJ854" s="127"/>
      <c r="AK854" s="128" t="str">
        <f t="shared" si="230"/>
        <v/>
      </c>
      <c r="AL854" s="128"/>
    </row>
    <row r="855" spans="3:38" x14ac:dyDescent="0.2">
      <c r="C855" s="150">
        <v>847</v>
      </c>
      <c r="D855" s="151"/>
      <c r="E855" s="21"/>
      <c r="F855" s="24"/>
      <c r="G855" s="3"/>
      <c r="H855" s="3"/>
      <c r="I855" s="26"/>
      <c r="J855" s="26"/>
      <c r="K855" s="33"/>
      <c r="L855" s="34"/>
      <c r="M855" s="34" t="str">
        <f t="shared" si="221"/>
        <v/>
      </c>
      <c r="N855" s="34" t="str">
        <f t="shared" si="219"/>
        <v/>
      </c>
      <c r="O855" s="34"/>
      <c r="P855" s="34" t="str">
        <f t="shared" si="220"/>
        <v/>
      </c>
      <c r="Q855" s="34" t="str">
        <f t="shared" si="222"/>
        <v/>
      </c>
      <c r="R855" s="34" t="str">
        <f t="shared" si="223"/>
        <v/>
      </c>
      <c r="S855" s="19" t="str">
        <f t="shared" si="224"/>
        <v/>
      </c>
      <c r="T855" s="19"/>
      <c r="U855" s="19" t="str">
        <f t="shared" si="231"/>
        <v/>
      </c>
      <c r="V855" s="19" t="str">
        <f t="shared" si="225"/>
        <v/>
      </c>
      <c r="W855" s="19" t="str">
        <f t="shared" si="226"/>
        <v/>
      </c>
      <c r="X855" s="19" t="str">
        <f t="shared" si="227"/>
        <v/>
      </c>
      <c r="Y855" s="19" t="str">
        <f t="shared" si="232"/>
        <v/>
      </c>
      <c r="Z855" s="27" t="str">
        <f t="shared" si="228"/>
        <v/>
      </c>
      <c r="AA855" s="32"/>
      <c r="AB855" s="36"/>
      <c r="AC855" s="35" t="str">
        <f t="shared" si="218"/>
        <v/>
      </c>
      <c r="AD855" s="35" t="str">
        <f>IF(AA855="","",SUMIFS(商品管理表!$N$8:$N$10000,商品管理表!$C$8:$C$10000,仕入れ管理表!$D855,商品管理表!$Y$8:$Y$10000,"済"))</f>
        <v/>
      </c>
      <c r="AE855" s="35" t="str">
        <f t="shared" si="233"/>
        <v/>
      </c>
      <c r="AF855" s="18"/>
      <c r="AG855" s="18"/>
      <c r="AH855" s="18"/>
      <c r="AI855" s="156" t="str">
        <f t="shared" si="229"/>
        <v/>
      </c>
      <c r="AJ855" s="127"/>
      <c r="AK855" s="128" t="str">
        <f t="shared" si="230"/>
        <v/>
      </c>
      <c r="AL855" s="128"/>
    </row>
    <row r="856" spans="3:38" x14ac:dyDescent="0.2">
      <c r="C856" s="150">
        <v>848</v>
      </c>
      <c r="D856" s="151"/>
      <c r="E856" s="21"/>
      <c r="F856" s="24"/>
      <c r="G856" s="3"/>
      <c r="H856" s="3"/>
      <c r="I856" s="26"/>
      <c r="J856" s="26"/>
      <c r="K856" s="33"/>
      <c r="L856" s="34"/>
      <c r="M856" s="34" t="str">
        <f t="shared" si="221"/>
        <v/>
      </c>
      <c r="N856" s="34" t="str">
        <f t="shared" si="219"/>
        <v/>
      </c>
      <c r="O856" s="34"/>
      <c r="P856" s="34" t="str">
        <f t="shared" si="220"/>
        <v/>
      </c>
      <c r="Q856" s="34" t="str">
        <f t="shared" si="222"/>
        <v/>
      </c>
      <c r="R856" s="34" t="str">
        <f t="shared" si="223"/>
        <v/>
      </c>
      <c r="S856" s="19" t="str">
        <f t="shared" si="224"/>
        <v/>
      </c>
      <c r="T856" s="19"/>
      <c r="U856" s="19" t="str">
        <f t="shared" si="231"/>
        <v/>
      </c>
      <c r="V856" s="19" t="str">
        <f t="shared" si="225"/>
        <v/>
      </c>
      <c r="W856" s="19" t="str">
        <f t="shared" si="226"/>
        <v/>
      </c>
      <c r="X856" s="19" t="str">
        <f t="shared" si="227"/>
        <v/>
      </c>
      <c r="Y856" s="19" t="str">
        <f t="shared" si="232"/>
        <v/>
      </c>
      <c r="Z856" s="27" t="str">
        <f t="shared" si="228"/>
        <v/>
      </c>
      <c r="AA856" s="32"/>
      <c r="AB856" s="36"/>
      <c r="AC856" s="35" t="str">
        <f t="shared" si="218"/>
        <v/>
      </c>
      <c r="AD856" s="35" t="str">
        <f>IF(AA856="","",SUMIFS(商品管理表!$N$8:$N$10000,商品管理表!$C$8:$C$10000,仕入れ管理表!$D856,商品管理表!$Y$8:$Y$10000,"済"))</f>
        <v/>
      </c>
      <c r="AE856" s="35" t="str">
        <f t="shared" si="233"/>
        <v/>
      </c>
      <c r="AF856" s="18"/>
      <c r="AG856" s="18"/>
      <c r="AH856" s="18"/>
      <c r="AI856" s="156" t="str">
        <f t="shared" si="229"/>
        <v/>
      </c>
      <c r="AJ856" s="127"/>
      <c r="AK856" s="128" t="str">
        <f t="shared" si="230"/>
        <v/>
      </c>
      <c r="AL856" s="128"/>
    </row>
    <row r="857" spans="3:38" x14ac:dyDescent="0.2">
      <c r="C857" s="150">
        <v>849</v>
      </c>
      <c r="D857" s="151"/>
      <c r="E857" s="21"/>
      <c r="F857" s="24"/>
      <c r="G857" s="3"/>
      <c r="H857" s="3"/>
      <c r="I857" s="26"/>
      <c r="J857" s="26"/>
      <c r="K857" s="33"/>
      <c r="L857" s="34"/>
      <c r="M857" s="34" t="str">
        <f t="shared" si="221"/>
        <v/>
      </c>
      <c r="N857" s="34" t="str">
        <f t="shared" si="219"/>
        <v/>
      </c>
      <c r="O857" s="34"/>
      <c r="P857" s="34" t="str">
        <f t="shared" si="220"/>
        <v/>
      </c>
      <c r="Q857" s="34" t="str">
        <f t="shared" si="222"/>
        <v/>
      </c>
      <c r="R857" s="34" t="str">
        <f t="shared" si="223"/>
        <v/>
      </c>
      <c r="S857" s="19" t="str">
        <f t="shared" si="224"/>
        <v/>
      </c>
      <c r="T857" s="19"/>
      <c r="U857" s="19" t="str">
        <f t="shared" si="231"/>
        <v/>
      </c>
      <c r="V857" s="19" t="str">
        <f t="shared" si="225"/>
        <v/>
      </c>
      <c r="W857" s="19" t="str">
        <f t="shared" si="226"/>
        <v/>
      </c>
      <c r="X857" s="19" t="str">
        <f t="shared" si="227"/>
        <v/>
      </c>
      <c r="Y857" s="19" t="str">
        <f t="shared" si="232"/>
        <v/>
      </c>
      <c r="Z857" s="27" t="str">
        <f t="shared" si="228"/>
        <v/>
      </c>
      <c r="AA857" s="32"/>
      <c r="AB857" s="36"/>
      <c r="AC857" s="35" t="str">
        <f t="shared" si="218"/>
        <v/>
      </c>
      <c r="AD857" s="35" t="str">
        <f>IF(AA857="","",SUMIFS(商品管理表!$N$8:$N$10000,商品管理表!$C$8:$C$10000,仕入れ管理表!$D857,商品管理表!$Y$8:$Y$10000,"済"))</f>
        <v/>
      </c>
      <c r="AE857" s="35" t="str">
        <f t="shared" si="233"/>
        <v/>
      </c>
      <c r="AF857" s="18"/>
      <c r="AG857" s="18"/>
      <c r="AH857" s="18"/>
      <c r="AI857" s="156" t="str">
        <f t="shared" si="229"/>
        <v/>
      </c>
      <c r="AJ857" s="127"/>
      <c r="AK857" s="128" t="str">
        <f t="shared" si="230"/>
        <v/>
      </c>
      <c r="AL857" s="128"/>
    </row>
    <row r="858" spans="3:38" x14ac:dyDescent="0.2">
      <c r="C858" s="150">
        <v>850</v>
      </c>
      <c r="D858" s="151"/>
      <c r="E858" s="21"/>
      <c r="F858" s="24"/>
      <c r="G858" s="3"/>
      <c r="H858" s="3"/>
      <c r="I858" s="26"/>
      <c r="J858" s="26"/>
      <c r="K858" s="33"/>
      <c r="L858" s="34"/>
      <c r="M858" s="34" t="str">
        <f t="shared" si="221"/>
        <v/>
      </c>
      <c r="N858" s="34" t="str">
        <f t="shared" si="219"/>
        <v/>
      </c>
      <c r="O858" s="34"/>
      <c r="P858" s="34" t="str">
        <f t="shared" si="220"/>
        <v/>
      </c>
      <c r="Q858" s="34" t="str">
        <f t="shared" si="222"/>
        <v/>
      </c>
      <c r="R858" s="34" t="str">
        <f t="shared" si="223"/>
        <v/>
      </c>
      <c r="S858" s="19" t="str">
        <f t="shared" si="224"/>
        <v/>
      </c>
      <c r="T858" s="19"/>
      <c r="U858" s="19" t="str">
        <f t="shared" si="231"/>
        <v/>
      </c>
      <c r="V858" s="19" t="str">
        <f t="shared" si="225"/>
        <v/>
      </c>
      <c r="W858" s="19" t="str">
        <f t="shared" si="226"/>
        <v/>
      </c>
      <c r="X858" s="19" t="str">
        <f t="shared" si="227"/>
        <v/>
      </c>
      <c r="Y858" s="19" t="str">
        <f t="shared" si="232"/>
        <v/>
      </c>
      <c r="Z858" s="27" t="str">
        <f t="shared" si="228"/>
        <v/>
      </c>
      <c r="AA858" s="32"/>
      <c r="AB858" s="36"/>
      <c r="AC858" s="35" t="str">
        <f t="shared" si="218"/>
        <v/>
      </c>
      <c r="AD858" s="35" t="str">
        <f>IF(AA858="","",SUMIFS(商品管理表!$N$8:$N$10000,商品管理表!$C$8:$C$10000,仕入れ管理表!$D858,商品管理表!$Y$8:$Y$10000,"済"))</f>
        <v/>
      </c>
      <c r="AE858" s="35" t="str">
        <f t="shared" si="233"/>
        <v/>
      </c>
      <c r="AF858" s="18"/>
      <c r="AG858" s="18"/>
      <c r="AH858" s="18"/>
      <c r="AI858" s="156" t="str">
        <f t="shared" si="229"/>
        <v/>
      </c>
      <c r="AJ858" s="127"/>
      <c r="AK858" s="128" t="str">
        <f t="shared" si="230"/>
        <v/>
      </c>
      <c r="AL858" s="128"/>
    </row>
    <row r="859" spans="3:38" x14ac:dyDescent="0.2">
      <c r="C859" s="150">
        <v>851</v>
      </c>
      <c r="D859" s="151"/>
      <c r="E859" s="21"/>
      <c r="F859" s="24"/>
      <c r="G859" s="3"/>
      <c r="H859" s="3"/>
      <c r="I859" s="26"/>
      <c r="J859" s="26"/>
      <c r="K859" s="33"/>
      <c r="L859" s="34"/>
      <c r="M859" s="34" t="str">
        <f t="shared" si="221"/>
        <v/>
      </c>
      <c r="N859" s="34" t="str">
        <f t="shared" si="219"/>
        <v/>
      </c>
      <c r="O859" s="34"/>
      <c r="P859" s="34" t="str">
        <f t="shared" si="220"/>
        <v/>
      </c>
      <c r="Q859" s="34" t="str">
        <f t="shared" si="222"/>
        <v/>
      </c>
      <c r="R859" s="34" t="str">
        <f t="shared" si="223"/>
        <v/>
      </c>
      <c r="S859" s="19" t="str">
        <f t="shared" si="224"/>
        <v/>
      </c>
      <c r="T859" s="19"/>
      <c r="U859" s="19" t="str">
        <f t="shared" si="231"/>
        <v/>
      </c>
      <c r="V859" s="19" t="str">
        <f t="shared" si="225"/>
        <v/>
      </c>
      <c r="W859" s="19" t="str">
        <f t="shared" si="226"/>
        <v/>
      </c>
      <c r="X859" s="19" t="str">
        <f t="shared" si="227"/>
        <v/>
      </c>
      <c r="Y859" s="19" t="str">
        <f t="shared" si="232"/>
        <v/>
      </c>
      <c r="Z859" s="27" t="str">
        <f t="shared" si="228"/>
        <v/>
      </c>
      <c r="AA859" s="32"/>
      <c r="AB859" s="36"/>
      <c r="AC859" s="35" t="str">
        <f t="shared" si="218"/>
        <v/>
      </c>
      <c r="AD859" s="35" t="str">
        <f>IF(AA859="","",SUMIFS(商品管理表!$N$8:$N$10000,商品管理表!$C$8:$C$10000,仕入れ管理表!$D859,商品管理表!$Y$8:$Y$10000,"済"))</f>
        <v/>
      </c>
      <c r="AE859" s="35" t="str">
        <f t="shared" si="233"/>
        <v/>
      </c>
      <c r="AF859" s="18"/>
      <c r="AG859" s="18"/>
      <c r="AH859" s="18"/>
      <c r="AI859" s="156" t="str">
        <f t="shared" si="229"/>
        <v/>
      </c>
      <c r="AJ859" s="127"/>
      <c r="AK859" s="128" t="str">
        <f t="shared" si="230"/>
        <v/>
      </c>
      <c r="AL859" s="128"/>
    </row>
    <row r="860" spans="3:38" x14ac:dyDescent="0.2">
      <c r="C860" s="150">
        <v>852</v>
      </c>
      <c r="D860" s="151"/>
      <c r="E860" s="21"/>
      <c r="F860" s="24"/>
      <c r="G860" s="3"/>
      <c r="H860" s="3"/>
      <c r="I860" s="26"/>
      <c r="J860" s="26"/>
      <c r="K860" s="33"/>
      <c r="L860" s="34"/>
      <c r="M860" s="34" t="str">
        <f t="shared" si="221"/>
        <v/>
      </c>
      <c r="N860" s="34" t="str">
        <f t="shared" si="219"/>
        <v/>
      </c>
      <c r="O860" s="34"/>
      <c r="P860" s="34" t="str">
        <f t="shared" si="220"/>
        <v/>
      </c>
      <c r="Q860" s="34" t="str">
        <f t="shared" si="222"/>
        <v/>
      </c>
      <c r="R860" s="34" t="str">
        <f t="shared" si="223"/>
        <v/>
      </c>
      <c r="S860" s="19" t="str">
        <f t="shared" si="224"/>
        <v/>
      </c>
      <c r="T860" s="19"/>
      <c r="U860" s="19" t="str">
        <f t="shared" si="231"/>
        <v/>
      </c>
      <c r="V860" s="19" t="str">
        <f t="shared" si="225"/>
        <v/>
      </c>
      <c r="W860" s="19" t="str">
        <f t="shared" si="226"/>
        <v/>
      </c>
      <c r="X860" s="19" t="str">
        <f t="shared" si="227"/>
        <v/>
      </c>
      <c r="Y860" s="19" t="str">
        <f t="shared" si="232"/>
        <v/>
      </c>
      <c r="Z860" s="27" t="str">
        <f t="shared" si="228"/>
        <v/>
      </c>
      <c r="AA860" s="32"/>
      <c r="AB860" s="36"/>
      <c r="AC860" s="35" t="str">
        <f t="shared" si="218"/>
        <v/>
      </c>
      <c r="AD860" s="35" t="str">
        <f>IF(AA860="","",SUMIFS(商品管理表!$N$8:$N$10000,商品管理表!$C$8:$C$10000,仕入れ管理表!$D860,商品管理表!$Y$8:$Y$10000,"済"))</f>
        <v/>
      </c>
      <c r="AE860" s="35" t="str">
        <f t="shared" si="233"/>
        <v/>
      </c>
      <c r="AF860" s="18"/>
      <c r="AG860" s="18"/>
      <c r="AH860" s="18"/>
      <c r="AI860" s="156" t="str">
        <f t="shared" si="229"/>
        <v/>
      </c>
      <c r="AJ860" s="127"/>
      <c r="AK860" s="128" t="str">
        <f t="shared" si="230"/>
        <v/>
      </c>
      <c r="AL860" s="128"/>
    </row>
    <row r="861" spans="3:38" x14ac:dyDescent="0.2">
      <c r="C861" s="150">
        <v>853</v>
      </c>
      <c r="D861" s="151"/>
      <c r="E861" s="21"/>
      <c r="F861" s="24"/>
      <c r="G861" s="3"/>
      <c r="H861" s="3"/>
      <c r="I861" s="26"/>
      <c r="J861" s="26"/>
      <c r="K861" s="33"/>
      <c r="L861" s="34"/>
      <c r="M861" s="34" t="str">
        <f t="shared" si="221"/>
        <v/>
      </c>
      <c r="N861" s="34" t="str">
        <f t="shared" si="219"/>
        <v/>
      </c>
      <c r="O861" s="34"/>
      <c r="P861" s="34" t="str">
        <f t="shared" si="220"/>
        <v/>
      </c>
      <c r="Q861" s="34" t="str">
        <f t="shared" si="222"/>
        <v/>
      </c>
      <c r="R861" s="34" t="str">
        <f t="shared" si="223"/>
        <v/>
      </c>
      <c r="S861" s="19" t="str">
        <f t="shared" si="224"/>
        <v/>
      </c>
      <c r="T861" s="19"/>
      <c r="U861" s="19" t="str">
        <f t="shared" si="231"/>
        <v/>
      </c>
      <c r="V861" s="19" t="str">
        <f t="shared" si="225"/>
        <v/>
      </c>
      <c r="W861" s="19" t="str">
        <f t="shared" si="226"/>
        <v/>
      </c>
      <c r="X861" s="19" t="str">
        <f t="shared" si="227"/>
        <v/>
      </c>
      <c r="Y861" s="19" t="str">
        <f t="shared" si="232"/>
        <v/>
      </c>
      <c r="Z861" s="27" t="str">
        <f t="shared" si="228"/>
        <v/>
      </c>
      <c r="AA861" s="32"/>
      <c r="AB861" s="36"/>
      <c r="AC861" s="35" t="str">
        <f t="shared" si="218"/>
        <v/>
      </c>
      <c r="AD861" s="35" t="str">
        <f>IF(AA861="","",SUMIFS(商品管理表!$N$8:$N$10000,商品管理表!$C$8:$C$10000,仕入れ管理表!$D861,商品管理表!$Y$8:$Y$10000,"済"))</f>
        <v/>
      </c>
      <c r="AE861" s="35" t="str">
        <f t="shared" si="233"/>
        <v/>
      </c>
      <c r="AF861" s="18"/>
      <c r="AG861" s="18"/>
      <c r="AH861" s="18"/>
      <c r="AI861" s="156" t="str">
        <f t="shared" si="229"/>
        <v/>
      </c>
      <c r="AJ861" s="127"/>
      <c r="AK861" s="128" t="str">
        <f t="shared" si="230"/>
        <v/>
      </c>
      <c r="AL861" s="128"/>
    </row>
    <row r="862" spans="3:38" x14ac:dyDescent="0.2">
      <c r="C862" s="150">
        <v>854</v>
      </c>
      <c r="D862" s="151"/>
      <c r="E862" s="21"/>
      <c r="F862" s="24"/>
      <c r="G862" s="3"/>
      <c r="H862" s="3"/>
      <c r="I862" s="26"/>
      <c r="J862" s="26"/>
      <c r="K862" s="33"/>
      <c r="L862" s="34"/>
      <c r="M862" s="34" t="str">
        <f t="shared" si="221"/>
        <v/>
      </c>
      <c r="N862" s="34" t="str">
        <f t="shared" si="219"/>
        <v/>
      </c>
      <c r="O862" s="34"/>
      <c r="P862" s="34" t="str">
        <f t="shared" si="220"/>
        <v/>
      </c>
      <c r="Q862" s="34" t="str">
        <f t="shared" si="222"/>
        <v/>
      </c>
      <c r="R862" s="34" t="str">
        <f t="shared" si="223"/>
        <v/>
      </c>
      <c r="S862" s="19" t="str">
        <f t="shared" si="224"/>
        <v/>
      </c>
      <c r="T862" s="19"/>
      <c r="U862" s="19" t="str">
        <f t="shared" si="231"/>
        <v/>
      </c>
      <c r="V862" s="19" t="str">
        <f t="shared" si="225"/>
        <v/>
      </c>
      <c r="W862" s="19" t="str">
        <f t="shared" si="226"/>
        <v/>
      </c>
      <c r="X862" s="19" t="str">
        <f t="shared" si="227"/>
        <v/>
      </c>
      <c r="Y862" s="19" t="str">
        <f t="shared" si="232"/>
        <v/>
      </c>
      <c r="Z862" s="27" t="str">
        <f t="shared" si="228"/>
        <v/>
      </c>
      <c r="AA862" s="32"/>
      <c r="AB862" s="36"/>
      <c r="AC862" s="35" t="str">
        <f t="shared" si="218"/>
        <v/>
      </c>
      <c r="AD862" s="35" t="str">
        <f>IF(AA862="","",SUMIFS(商品管理表!$N$8:$N$10000,商品管理表!$C$8:$C$10000,仕入れ管理表!$D862,商品管理表!$Y$8:$Y$10000,"済"))</f>
        <v/>
      </c>
      <c r="AE862" s="35" t="str">
        <f t="shared" si="233"/>
        <v/>
      </c>
      <c r="AF862" s="18"/>
      <c r="AG862" s="18"/>
      <c r="AH862" s="18"/>
      <c r="AI862" s="156" t="str">
        <f t="shared" si="229"/>
        <v/>
      </c>
      <c r="AJ862" s="127"/>
      <c r="AK862" s="128" t="str">
        <f t="shared" si="230"/>
        <v/>
      </c>
      <c r="AL862" s="128"/>
    </row>
    <row r="863" spans="3:38" x14ac:dyDescent="0.2">
      <c r="C863" s="150">
        <v>855</v>
      </c>
      <c r="D863" s="151"/>
      <c r="E863" s="21"/>
      <c r="F863" s="24"/>
      <c r="G863" s="3"/>
      <c r="H863" s="3"/>
      <c r="I863" s="26"/>
      <c r="J863" s="26"/>
      <c r="K863" s="33"/>
      <c r="L863" s="34"/>
      <c r="M863" s="34" t="str">
        <f t="shared" si="221"/>
        <v/>
      </c>
      <c r="N863" s="34" t="str">
        <f t="shared" si="219"/>
        <v/>
      </c>
      <c r="O863" s="34"/>
      <c r="P863" s="34" t="str">
        <f t="shared" si="220"/>
        <v/>
      </c>
      <c r="Q863" s="34" t="str">
        <f t="shared" si="222"/>
        <v/>
      </c>
      <c r="R863" s="34" t="str">
        <f t="shared" si="223"/>
        <v/>
      </c>
      <c r="S863" s="19" t="str">
        <f t="shared" si="224"/>
        <v/>
      </c>
      <c r="T863" s="19"/>
      <c r="U863" s="19" t="str">
        <f t="shared" si="231"/>
        <v/>
      </c>
      <c r="V863" s="19" t="str">
        <f t="shared" si="225"/>
        <v/>
      </c>
      <c r="W863" s="19" t="str">
        <f t="shared" si="226"/>
        <v/>
      </c>
      <c r="X863" s="19" t="str">
        <f t="shared" si="227"/>
        <v/>
      </c>
      <c r="Y863" s="19" t="str">
        <f t="shared" si="232"/>
        <v/>
      </c>
      <c r="Z863" s="27" t="str">
        <f t="shared" si="228"/>
        <v/>
      </c>
      <c r="AA863" s="32"/>
      <c r="AB863" s="36"/>
      <c r="AC863" s="35" t="str">
        <f t="shared" si="218"/>
        <v/>
      </c>
      <c r="AD863" s="35" t="str">
        <f>IF(AA863="","",SUMIFS(商品管理表!$N$8:$N$10000,商品管理表!$C$8:$C$10000,仕入れ管理表!$D863,商品管理表!$Y$8:$Y$10000,"済"))</f>
        <v/>
      </c>
      <c r="AE863" s="35" t="str">
        <f t="shared" si="233"/>
        <v/>
      </c>
      <c r="AF863" s="18"/>
      <c r="AG863" s="18"/>
      <c r="AH863" s="18"/>
      <c r="AI863" s="156" t="str">
        <f t="shared" si="229"/>
        <v/>
      </c>
      <c r="AJ863" s="127"/>
      <c r="AK863" s="128" t="str">
        <f t="shared" si="230"/>
        <v/>
      </c>
      <c r="AL863" s="128"/>
    </row>
    <row r="864" spans="3:38" x14ac:dyDescent="0.2">
      <c r="C864" s="150">
        <v>856</v>
      </c>
      <c r="D864" s="151"/>
      <c r="E864" s="21"/>
      <c r="F864" s="24"/>
      <c r="G864" s="3"/>
      <c r="H864" s="3"/>
      <c r="I864" s="26"/>
      <c r="J864" s="26"/>
      <c r="K864" s="33"/>
      <c r="L864" s="34"/>
      <c r="M864" s="34" t="str">
        <f t="shared" si="221"/>
        <v/>
      </c>
      <c r="N864" s="34" t="str">
        <f t="shared" si="219"/>
        <v/>
      </c>
      <c r="O864" s="34"/>
      <c r="P864" s="34" t="str">
        <f t="shared" si="220"/>
        <v/>
      </c>
      <c r="Q864" s="34" t="str">
        <f t="shared" si="222"/>
        <v/>
      </c>
      <c r="R864" s="34" t="str">
        <f t="shared" si="223"/>
        <v/>
      </c>
      <c r="S864" s="19" t="str">
        <f t="shared" si="224"/>
        <v/>
      </c>
      <c r="T864" s="19"/>
      <c r="U864" s="19" t="str">
        <f t="shared" si="231"/>
        <v/>
      </c>
      <c r="V864" s="19" t="str">
        <f t="shared" si="225"/>
        <v/>
      </c>
      <c r="W864" s="19" t="str">
        <f t="shared" si="226"/>
        <v/>
      </c>
      <c r="X864" s="19" t="str">
        <f t="shared" si="227"/>
        <v/>
      </c>
      <c r="Y864" s="19" t="str">
        <f t="shared" si="232"/>
        <v/>
      </c>
      <c r="Z864" s="27" t="str">
        <f t="shared" si="228"/>
        <v/>
      </c>
      <c r="AA864" s="32"/>
      <c r="AB864" s="36"/>
      <c r="AC864" s="35" t="str">
        <f t="shared" si="218"/>
        <v/>
      </c>
      <c r="AD864" s="35" t="str">
        <f>IF(AA864="","",SUMIFS(商品管理表!$N$8:$N$10000,商品管理表!$C$8:$C$10000,仕入れ管理表!$D864,商品管理表!$Y$8:$Y$10000,"済"))</f>
        <v/>
      </c>
      <c r="AE864" s="35" t="str">
        <f t="shared" si="233"/>
        <v/>
      </c>
      <c r="AF864" s="18"/>
      <c r="AG864" s="18"/>
      <c r="AH864" s="18"/>
      <c r="AI864" s="156" t="str">
        <f t="shared" si="229"/>
        <v/>
      </c>
      <c r="AJ864" s="127"/>
      <c r="AK864" s="128" t="str">
        <f t="shared" si="230"/>
        <v/>
      </c>
      <c r="AL864" s="128"/>
    </row>
    <row r="865" spans="3:38" x14ac:dyDescent="0.2">
      <c r="C865" s="150">
        <v>857</v>
      </c>
      <c r="D865" s="151"/>
      <c r="E865" s="21"/>
      <c r="F865" s="24"/>
      <c r="G865" s="3"/>
      <c r="H865" s="3"/>
      <c r="I865" s="26"/>
      <c r="J865" s="26"/>
      <c r="K865" s="33"/>
      <c r="L865" s="34"/>
      <c r="M865" s="34" t="str">
        <f t="shared" si="221"/>
        <v/>
      </c>
      <c r="N865" s="34" t="str">
        <f t="shared" si="219"/>
        <v/>
      </c>
      <c r="O865" s="34"/>
      <c r="P865" s="34" t="str">
        <f t="shared" si="220"/>
        <v/>
      </c>
      <c r="Q865" s="34" t="str">
        <f t="shared" si="222"/>
        <v/>
      </c>
      <c r="R865" s="34" t="str">
        <f t="shared" si="223"/>
        <v/>
      </c>
      <c r="S865" s="19" t="str">
        <f t="shared" si="224"/>
        <v/>
      </c>
      <c r="T865" s="19"/>
      <c r="U865" s="19" t="str">
        <f t="shared" si="231"/>
        <v/>
      </c>
      <c r="V865" s="19" t="str">
        <f t="shared" si="225"/>
        <v/>
      </c>
      <c r="W865" s="19" t="str">
        <f t="shared" si="226"/>
        <v/>
      </c>
      <c r="X865" s="19" t="str">
        <f t="shared" si="227"/>
        <v/>
      </c>
      <c r="Y865" s="19" t="str">
        <f t="shared" si="232"/>
        <v/>
      </c>
      <c r="Z865" s="27" t="str">
        <f t="shared" si="228"/>
        <v/>
      </c>
      <c r="AA865" s="32"/>
      <c r="AB865" s="36"/>
      <c r="AC865" s="35" t="str">
        <f t="shared" si="218"/>
        <v/>
      </c>
      <c r="AD865" s="35" t="str">
        <f>IF(AA865="","",SUMIFS(商品管理表!$N$8:$N$10000,商品管理表!$C$8:$C$10000,仕入れ管理表!$D865,商品管理表!$Y$8:$Y$10000,"済"))</f>
        <v/>
      </c>
      <c r="AE865" s="35" t="str">
        <f t="shared" si="233"/>
        <v/>
      </c>
      <c r="AF865" s="18"/>
      <c r="AG865" s="18"/>
      <c r="AH865" s="18"/>
      <c r="AI865" s="156" t="str">
        <f t="shared" si="229"/>
        <v/>
      </c>
      <c r="AJ865" s="127"/>
      <c r="AK865" s="128" t="str">
        <f t="shared" si="230"/>
        <v/>
      </c>
      <c r="AL865" s="128"/>
    </row>
    <row r="866" spans="3:38" x14ac:dyDescent="0.2">
      <c r="C866" s="150">
        <v>858</v>
      </c>
      <c r="D866" s="151"/>
      <c r="E866" s="21"/>
      <c r="F866" s="24"/>
      <c r="G866" s="3"/>
      <c r="H866" s="3"/>
      <c r="I866" s="26"/>
      <c r="J866" s="26"/>
      <c r="K866" s="33"/>
      <c r="L866" s="34"/>
      <c r="M866" s="34" t="str">
        <f t="shared" si="221"/>
        <v/>
      </c>
      <c r="N866" s="34" t="str">
        <f t="shared" si="219"/>
        <v/>
      </c>
      <c r="O866" s="34"/>
      <c r="P866" s="34" t="str">
        <f t="shared" si="220"/>
        <v/>
      </c>
      <c r="Q866" s="34" t="str">
        <f t="shared" si="222"/>
        <v/>
      </c>
      <c r="R866" s="34" t="str">
        <f t="shared" si="223"/>
        <v/>
      </c>
      <c r="S866" s="19" t="str">
        <f t="shared" si="224"/>
        <v/>
      </c>
      <c r="T866" s="19"/>
      <c r="U866" s="19" t="str">
        <f t="shared" si="231"/>
        <v/>
      </c>
      <c r="V866" s="19" t="str">
        <f t="shared" si="225"/>
        <v/>
      </c>
      <c r="W866" s="19" t="str">
        <f t="shared" si="226"/>
        <v/>
      </c>
      <c r="X866" s="19" t="str">
        <f t="shared" si="227"/>
        <v/>
      </c>
      <c r="Y866" s="19" t="str">
        <f t="shared" si="232"/>
        <v/>
      </c>
      <c r="Z866" s="27" t="str">
        <f t="shared" si="228"/>
        <v/>
      </c>
      <c r="AA866" s="32"/>
      <c r="AB866" s="36"/>
      <c r="AC866" s="35" t="str">
        <f t="shared" si="218"/>
        <v/>
      </c>
      <c r="AD866" s="35" t="str">
        <f>IF(AA866="","",SUMIFS(商品管理表!$N$8:$N$10000,商品管理表!$C$8:$C$10000,仕入れ管理表!$D866,商品管理表!$Y$8:$Y$10000,"済"))</f>
        <v/>
      </c>
      <c r="AE866" s="35" t="str">
        <f t="shared" si="233"/>
        <v/>
      </c>
      <c r="AF866" s="18"/>
      <c r="AG866" s="18"/>
      <c r="AH866" s="18"/>
      <c r="AI866" s="156" t="str">
        <f t="shared" si="229"/>
        <v/>
      </c>
      <c r="AJ866" s="127"/>
      <c r="AK866" s="128" t="str">
        <f t="shared" si="230"/>
        <v/>
      </c>
      <c r="AL866" s="128"/>
    </row>
    <row r="867" spans="3:38" x14ac:dyDescent="0.2">
      <c r="C867" s="150">
        <v>859</v>
      </c>
      <c r="D867" s="151"/>
      <c r="E867" s="21"/>
      <c r="F867" s="24"/>
      <c r="G867" s="3"/>
      <c r="H867" s="3"/>
      <c r="I867" s="26"/>
      <c r="J867" s="26"/>
      <c r="K867" s="33"/>
      <c r="L867" s="34"/>
      <c r="M867" s="34" t="str">
        <f t="shared" si="221"/>
        <v/>
      </c>
      <c r="N867" s="34" t="str">
        <f t="shared" si="219"/>
        <v/>
      </c>
      <c r="O867" s="34"/>
      <c r="P867" s="34" t="str">
        <f t="shared" si="220"/>
        <v/>
      </c>
      <c r="Q867" s="34" t="str">
        <f t="shared" si="222"/>
        <v/>
      </c>
      <c r="R867" s="34" t="str">
        <f t="shared" si="223"/>
        <v/>
      </c>
      <c r="S867" s="19" t="str">
        <f t="shared" si="224"/>
        <v/>
      </c>
      <c r="T867" s="19"/>
      <c r="U867" s="19" t="str">
        <f t="shared" si="231"/>
        <v/>
      </c>
      <c r="V867" s="19" t="str">
        <f t="shared" si="225"/>
        <v/>
      </c>
      <c r="W867" s="19" t="str">
        <f t="shared" si="226"/>
        <v/>
      </c>
      <c r="X867" s="19" t="str">
        <f t="shared" si="227"/>
        <v/>
      </c>
      <c r="Y867" s="19" t="str">
        <f t="shared" si="232"/>
        <v/>
      </c>
      <c r="Z867" s="27" t="str">
        <f t="shared" si="228"/>
        <v/>
      </c>
      <c r="AA867" s="32"/>
      <c r="AB867" s="36"/>
      <c r="AC867" s="35" t="str">
        <f t="shared" si="218"/>
        <v/>
      </c>
      <c r="AD867" s="35" t="str">
        <f>IF(AA867="","",SUMIFS(商品管理表!$N$8:$N$10000,商品管理表!$C$8:$C$10000,仕入れ管理表!$D867,商品管理表!$Y$8:$Y$10000,"済"))</f>
        <v/>
      </c>
      <c r="AE867" s="35" t="str">
        <f t="shared" si="233"/>
        <v/>
      </c>
      <c r="AF867" s="18"/>
      <c r="AG867" s="18"/>
      <c r="AH867" s="18"/>
      <c r="AI867" s="156" t="str">
        <f t="shared" si="229"/>
        <v/>
      </c>
      <c r="AJ867" s="127"/>
      <c r="AK867" s="128" t="str">
        <f t="shared" si="230"/>
        <v/>
      </c>
      <c r="AL867" s="128"/>
    </row>
    <row r="868" spans="3:38" x14ac:dyDescent="0.2">
      <c r="C868" s="150">
        <v>860</v>
      </c>
      <c r="D868" s="151"/>
      <c r="E868" s="21"/>
      <c r="F868" s="24"/>
      <c r="G868" s="3"/>
      <c r="H868" s="3"/>
      <c r="I868" s="26"/>
      <c r="J868" s="26"/>
      <c r="K868" s="33"/>
      <c r="L868" s="34"/>
      <c r="M868" s="34" t="str">
        <f t="shared" si="221"/>
        <v/>
      </c>
      <c r="N868" s="34" t="str">
        <f t="shared" si="219"/>
        <v/>
      </c>
      <c r="O868" s="34"/>
      <c r="P868" s="34" t="str">
        <f t="shared" si="220"/>
        <v/>
      </c>
      <c r="Q868" s="34" t="str">
        <f t="shared" si="222"/>
        <v/>
      </c>
      <c r="R868" s="34" t="str">
        <f t="shared" si="223"/>
        <v/>
      </c>
      <c r="S868" s="19" t="str">
        <f t="shared" si="224"/>
        <v/>
      </c>
      <c r="T868" s="19"/>
      <c r="U868" s="19" t="str">
        <f t="shared" si="231"/>
        <v/>
      </c>
      <c r="V868" s="19" t="str">
        <f t="shared" si="225"/>
        <v/>
      </c>
      <c r="W868" s="19" t="str">
        <f t="shared" si="226"/>
        <v/>
      </c>
      <c r="X868" s="19" t="str">
        <f t="shared" si="227"/>
        <v/>
      </c>
      <c r="Y868" s="19" t="str">
        <f t="shared" si="232"/>
        <v/>
      </c>
      <c r="Z868" s="27" t="str">
        <f t="shared" si="228"/>
        <v/>
      </c>
      <c r="AA868" s="32"/>
      <c r="AB868" s="36"/>
      <c r="AC868" s="35" t="str">
        <f t="shared" si="218"/>
        <v/>
      </c>
      <c r="AD868" s="35" t="str">
        <f>IF(AA868="","",SUMIFS(商品管理表!$N$8:$N$10000,商品管理表!$C$8:$C$10000,仕入れ管理表!$D868,商品管理表!$Y$8:$Y$10000,"済"))</f>
        <v/>
      </c>
      <c r="AE868" s="35" t="str">
        <f t="shared" si="233"/>
        <v/>
      </c>
      <c r="AF868" s="18"/>
      <c r="AG868" s="18"/>
      <c r="AH868" s="18"/>
      <c r="AI868" s="156" t="str">
        <f t="shared" si="229"/>
        <v/>
      </c>
      <c r="AJ868" s="127"/>
      <c r="AK868" s="128" t="str">
        <f t="shared" si="230"/>
        <v/>
      </c>
      <c r="AL868" s="128"/>
    </row>
    <row r="869" spans="3:38" x14ac:dyDescent="0.2">
      <c r="C869" s="150">
        <v>861</v>
      </c>
      <c r="D869" s="151"/>
      <c r="E869" s="21"/>
      <c r="F869" s="24"/>
      <c r="G869" s="3"/>
      <c r="H869" s="3"/>
      <c r="I869" s="26"/>
      <c r="J869" s="26"/>
      <c r="K869" s="33"/>
      <c r="L869" s="34"/>
      <c r="M869" s="34" t="str">
        <f t="shared" si="221"/>
        <v/>
      </c>
      <c r="N869" s="34" t="str">
        <f t="shared" si="219"/>
        <v/>
      </c>
      <c r="O869" s="34"/>
      <c r="P869" s="34" t="str">
        <f t="shared" si="220"/>
        <v/>
      </c>
      <c r="Q869" s="34" t="str">
        <f t="shared" si="222"/>
        <v/>
      </c>
      <c r="R869" s="34" t="str">
        <f t="shared" si="223"/>
        <v/>
      </c>
      <c r="S869" s="19" t="str">
        <f t="shared" si="224"/>
        <v/>
      </c>
      <c r="T869" s="19"/>
      <c r="U869" s="19" t="str">
        <f t="shared" si="231"/>
        <v/>
      </c>
      <c r="V869" s="19" t="str">
        <f t="shared" si="225"/>
        <v/>
      </c>
      <c r="W869" s="19" t="str">
        <f t="shared" si="226"/>
        <v/>
      </c>
      <c r="X869" s="19" t="str">
        <f t="shared" si="227"/>
        <v/>
      </c>
      <c r="Y869" s="19" t="str">
        <f t="shared" si="232"/>
        <v/>
      </c>
      <c r="Z869" s="27" t="str">
        <f t="shared" si="228"/>
        <v/>
      </c>
      <c r="AA869" s="32"/>
      <c r="AB869" s="36"/>
      <c r="AC869" s="35" t="str">
        <f t="shared" si="218"/>
        <v/>
      </c>
      <c r="AD869" s="35" t="str">
        <f>IF(AA869="","",SUMIFS(商品管理表!$N$8:$N$10000,商品管理表!$C$8:$C$10000,仕入れ管理表!$D869,商品管理表!$Y$8:$Y$10000,"済"))</f>
        <v/>
      </c>
      <c r="AE869" s="35" t="str">
        <f t="shared" si="233"/>
        <v/>
      </c>
      <c r="AF869" s="18"/>
      <c r="AG869" s="18"/>
      <c r="AH869" s="18"/>
      <c r="AI869" s="156" t="str">
        <f t="shared" si="229"/>
        <v/>
      </c>
      <c r="AJ869" s="127"/>
      <c r="AK869" s="128" t="str">
        <f t="shared" si="230"/>
        <v/>
      </c>
      <c r="AL869" s="128"/>
    </row>
    <row r="870" spans="3:38" x14ac:dyDescent="0.2">
      <c r="C870" s="150">
        <v>862</v>
      </c>
      <c r="D870" s="151"/>
      <c r="E870" s="21"/>
      <c r="F870" s="24"/>
      <c r="G870" s="3"/>
      <c r="H870" s="3"/>
      <c r="I870" s="26"/>
      <c r="J870" s="26"/>
      <c r="K870" s="33"/>
      <c r="L870" s="34"/>
      <c r="M870" s="34" t="str">
        <f t="shared" si="221"/>
        <v/>
      </c>
      <c r="N870" s="34" t="str">
        <f t="shared" si="219"/>
        <v/>
      </c>
      <c r="O870" s="34"/>
      <c r="P870" s="34" t="str">
        <f t="shared" si="220"/>
        <v/>
      </c>
      <c r="Q870" s="34" t="str">
        <f t="shared" si="222"/>
        <v/>
      </c>
      <c r="R870" s="34" t="str">
        <f t="shared" si="223"/>
        <v/>
      </c>
      <c r="S870" s="19" t="str">
        <f t="shared" si="224"/>
        <v/>
      </c>
      <c r="T870" s="19"/>
      <c r="U870" s="19" t="str">
        <f t="shared" si="231"/>
        <v/>
      </c>
      <c r="V870" s="19" t="str">
        <f t="shared" si="225"/>
        <v/>
      </c>
      <c r="W870" s="19" t="str">
        <f t="shared" si="226"/>
        <v/>
      </c>
      <c r="X870" s="19" t="str">
        <f t="shared" si="227"/>
        <v/>
      </c>
      <c r="Y870" s="19" t="str">
        <f t="shared" si="232"/>
        <v/>
      </c>
      <c r="Z870" s="27" t="str">
        <f t="shared" si="228"/>
        <v/>
      </c>
      <c r="AA870" s="32"/>
      <c r="AB870" s="36"/>
      <c r="AC870" s="35" t="str">
        <f t="shared" si="218"/>
        <v/>
      </c>
      <c r="AD870" s="35" t="str">
        <f>IF(AA870="","",SUMIFS(商品管理表!$N$8:$N$10000,商品管理表!$C$8:$C$10000,仕入れ管理表!$D870,商品管理表!$Y$8:$Y$10000,"済"))</f>
        <v/>
      </c>
      <c r="AE870" s="35" t="str">
        <f t="shared" si="233"/>
        <v/>
      </c>
      <c r="AF870" s="18"/>
      <c r="AG870" s="18"/>
      <c r="AH870" s="18"/>
      <c r="AI870" s="156" t="str">
        <f t="shared" si="229"/>
        <v/>
      </c>
      <c r="AJ870" s="127"/>
      <c r="AK870" s="128" t="str">
        <f t="shared" si="230"/>
        <v/>
      </c>
      <c r="AL870" s="128"/>
    </row>
    <row r="871" spans="3:38" x14ac:dyDescent="0.2">
      <c r="C871" s="150">
        <v>863</v>
      </c>
      <c r="D871" s="151"/>
      <c r="E871" s="21"/>
      <c r="F871" s="24"/>
      <c r="G871" s="3"/>
      <c r="H871" s="3"/>
      <c r="I871" s="26"/>
      <c r="J871" s="26"/>
      <c r="K871" s="33"/>
      <c r="L871" s="34"/>
      <c r="M871" s="34" t="str">
        <f t="shared" si="221"/>
        <v/>
      </c>
      <c r="N871" s="34" t="str">
        <f t="shared" si="219"/>
        <v/>
      </c>
      <c r="O871" s="34"/>
      <c r="P871" s="34" t="str">
        <f t="shared" si="220"/>
        <v/>
      </c>
      <c r="Q871" s="34" t="str">
        <f t="shared" si="222"/>
        <v/>
      </c>
      <c r="R871" s="34" t="str">
        <f t="shared" si="223"/>
        <v/>
      </c>
      <c r="S871" s="19" t="str">
        <f t="shared" si="224"/>
        <v/>
      </c>
      <c r="T871" s="19"/>
      <c r="U871" s="19" t="str">
        <f t="shared" si="231"/>
        <v/>
      </c>
      <c r="V871" s="19" t="str">
        <f t="shared" si="225"/>
        <v/>
      </c>
      <c r="W871" s="19" t="str">
        <f t="shared" si="226"/>
        <v/>
      </c>
      <c r="X871" s="19" t="str">
        <f t="shared" si="227"/>
        <v/>
      </c>
      <c r="Y871" s="19" t="str">
        <f t="shared" si="232"/>
        <v/>
      </c>
      <c r="Z871" s="27" t="str">
        <f t="shared" si="228"/>
        <v/>
      </c>
      <c r="AA871" s="32"/>
      <c r="AB871" s="36"/>
      <c r="AC871" s="35" t="str">
        <f t="shared" si="218"/>
        <v/>
      </c>
      <c r="AD871" s="35" t="str">
        <f>IF(AA871="","",SUMIFS(商品管理表!$N$8:$N$10000,商品管理表!$C$8:$C$10000,仕入れ管理表!$D871,商品管理表!$Y$8:$Y$10000,"済"))</f>
        <v/>
      </c>
      <c r="AE871" s="35" t="str">
        <f t="shared" si="233"/>
        <v/>
      </c>
      <c r="AF871" s="18"/>
      <c r="AG871" s="18"/>
      <c r="AH871" s="18"/>
      <c r="AI871" s="156" t="str">
        <f t="shared" si="229"/>
        <v/>
      </c>
      <c r="AJ871" s="127"/>
      <c r="AK871" s="128" t="str">
        <f t="shared" si="230"/>
        <v/>
      </c>
      <c r="AL871" s="128"/>
    </row>
    <row r="872" spans="3:38" x14ac:dyDescent="0.2">
      <c r="C872" s="150">
        <v>864</v>
      </c>
      <c r="D872" s="151"/>
      <c r="E872" s="21"/>
      <c r="F872" s="24"/>
      <c r="G872" s="3"/>
      <c r="H872" s="3"/>
      <c r="I872" s="26"/>
      <c r="J872" s="26"/>
      <c r="K872" s="33"/>
      <c r="L872" s="34"/>
      <c r="M872" s="34" t="str">
        <f t="shared" si="221"/>
        <v/>
      </c>
      <c r="N872" s="34" t="str">
        <f t="shared" si="219"/>
        <v/>
      </c>
      <c r="O872" s="34"/>
      <c r="P872" s="34" t="str">
        <f t="shared" si="220"/>
        <v/>
      </c>
      <c r="Q872" s="34" t="str">
        <f t="shared" si="222"/>
        <v/>
      </c>
      <c r="R872" s="34" t="str">
        <f t="shared" si="223"/>
        <v/>
      </c>
      <c r="S872" s="19" t="str">
        <f t="shared" si="224"/>
        <v/>
      </c>
      <c r="T872" s="19"/>
      <c r="U872" s="19" t="str">
        <f t="shared" si="231"/>
        <v/>
      </c>
      <c r="V872" s="19" t="str">
        <f t="shared" si="225"/>
        <v/>
      </c>
      <c r="W872" s="19" t="str">
        <f t="shared" si="226"/>
        <v/>
      </c>
      <c r="X872" s="19" t="str">
        <f t="shared" si="227"/>
        <v/>
      </c>
      <c r="Y872" s="19" t="str">
        <f t="shared" si="232"/>
        <v/>
      </c>
      <c r="Z872" s="27" t="str">
        <f t="shared" si="228"/>
        <v/>
      </c>
      <c r="AA872" s="32"/>
      <c r="AB872" s="36"/>
      <c r="AC872" s="35" t="str">
        <f t="shared" si="218"/>
        <v/>
      </c>
      <c r="AD872" s="35" t="str">
        <f>IF(AA872="","",SUMIFS(商品管理表!$N$8:$N$10000,商品管理表!$C$8:$C$10000,仕入れ管理表!$D872,商品管理表!$Y$8:$Y$10000,"済"))</f>
        <v/>
      </c>
      <c r="AE872" s="35" t="str">
        <f t="shared" si="233"/>
        <v/>
      </c>
      <c r="AF872" s="18"/>
      <c r="AG872" s="18"/>
      <c r="AH872" s="18"/>
      <c r="AI872" s="156" t="str">
        <f t="shared" si="229"/>
        <v/>
      </c>
      <c r="AJ872" s="127"/>
      <c r="AK872" s="128" t="str">
        <f t="shared" si="230"/>
        <v/>
      </c>
      <c r="AL872" s="128"/>
    </row>
    <row r="873" spans="3:38" x14ac:dyDescent="0.2">
      <c r="C873" s="150">
        <v>865</v>
      </c>
      <c r="D873" s="151"/>
      <c r="E873" s="21"/>
      <c r="F873" s="24"/>
      <c r="G873" s="3"/>
      <c r="H873" s="3"/>
      <c r="I873" s="26"/>
      <c r="J873" s="26"/>
      <c r="K873" s="33"/>
      <c r="L873" s="34"/>
      <c r="M873" s="34" t="str">
        <f t="shared" si="221"/>
        <v/>
      </c>
      <c r="N873" s="34" t="str">
        <f t="shared" si="219"/>
        <v/>
      </c>
      <c r="O873" s="34"/>
      <c r="P873" s="34" t="str">
        <f t="shared" si="220"/>
        <v/>
      </c>
      <c r="Q873" s="34" t="str">
        <f t="shared" si="222"/>
        <v/>
      </c>
      <c r="R873" s="34" t="str">
        <f t="shared" si="223"/>
        <v/>
      </c>
      <c r="S873" s="19" t="str">
        <f t="shared" si="224"/>
        <v/>
      </c>
      <c r="T873" s="19"/>
      <c r="U873" s="19" t="str">
        <f t="shared" si="231"/>
        <v/>
      </c>
      <c r="V873" s="19" t="str">
        <f t="shared" si="225"/>
        <v/>
      </c>
      <c r="W873" s="19" t="str">
        <f t="shared" si="226"/>
        <v/>
      </c>
      <c r="X873" s="19" t="str">
        <f t="shared" si="227"/>
        <v/>
      </c>
      <c r="Y873" s="19" t="str">
        <f t="shared" si="232"/>
        <v/>
      </c>
      <c r="Z873" s="27" t="str">
        <f t="shared" si="228"/>
        <v/>
      </c>
      <c r="AA873" s="32"/>
      <c r="AB873" s="36"/>
      <c r="AC873" s="35" t="str">
        <f t="shared" si="218"/>
        <v/>
      </c>
      <c r="AD873" s="35" t="str">
        <f>IF(AA873="","",SUMIFS(商品管理表!$N$8:$N$10000,商品管理表!$C$8:$C$10000,仕入れ管理表!$D873,商品管理表!$Y$8:$Y$10000,"済"))</f>
        <v/>
      </c>
      <c r="AE873" s="35" t="str">
        <f t="shared" si="233"/>
        <v/>
      </c>
      <c r="AF873" s="18"/>
      <c r="AG873" s="18"/>
      <c r="AH873" s="18"/>
      <c r="AI873" s="156" t="str">
        <f t="shared" si="229"/>
        <v/>
      </c>
      <c r="AJ873" s="127"/>
      <c r="AK873" s="128" t="str">
        <f t="shared" si="230"/>
        <v/>
      </c>
      <c r="AL873" s="128"/>
    </row>
    <row r="874" spans="3:38" x14ac:dyDescent="0.2">
      <c r="C874" s="150">
        <v>866</v>
      </c>
      <c r="D874" s="151"/>
      <c r="E874" s="21"/>
      <c r="F874" s="24"/>
      <c r="G874" s="3"/>
      <c r="H874" s="3"/>
      <c r="I874" s="26"/>
      <c r="J874" s="26"/>
      <c r="K874" s="33"/>
      <c r="L874" s="34"/>
      <c r="M874" s="34" t="str">
        <f t="shared" si="221"/>
        <v/>
      </c>
      <c r="N874" s="34" t="str">
        <f t="shared" si="219"/>
        <v/>
      </c>
      <c r="O874" s="34"/>
      <c r="P874" s="34" t="str">
        <f t="shared" si="220"/>
        <v/>
      </c>
      <c r="Q874" s="34" t="str">
        <f t="shared" si="222"/>
        <v/>
      </c>
      <c r="R874" s="34" t="str">
        <f t="shared" si="223"/>
        <v/>
      </c>
      <c r="S874" s="19" t="str">
        <f t="shared" si="224"/>
        <v/>
      </c>
      <c r="T874" s="19"/>
      <c r="U874" s="19" t="str">
        <f t="shared" si="231"/>
        <v/>
      </c>
      <c r="V874" s="19" t="str">
        <f t="shared" si="225"/>
        <v/>
      </c>
      <c r="W874" s="19" t="str">
        <f t="shared" si="226"/>
        <v/>
      </c>
      <c r="X874" s="19" t="str">
        <f t="shared" si="227"/>
        <v/>
      </c>
      <c r="Y874" s="19" t="str">
        <f t="shared" si="232"/>
        <v/>
      </c>
      <c r="Z874" s="27" t="str">
        <f t="shared" si="228"/>
        <v/>
      </c>
      <c r="AA874" s="32"/>
      <c r="AB874" s="36"/>
      <c r="AC874" s="35" t="str">
        <f t="shared" si="218"/>
        <v/>
      </c>
      <c r="AD874" s="35" t="str">
        <f>IF(AA874="","",SUMIFS(商品管理表!$N$8:$N$10000,商品管理表!$C$8:$C$10000,仕入れ管理表!$D874,商品管理表!$Y$8:$Y$10000,"済"))</f>
        <v/>
      </c>
      <c r="AE874" s="35" t="str">
        <f t="shared" si="233"/>
        <v/>
      </c>
      <c r="AF874" s="18"/>
      <c r="AG874" s="18"/>
      <c r="AH874" s="18"/>
      <c r="AI874" s="156" t="str">
        <f t="shared" si="229"/>
        <v/>
      </c>
      <c r="AJ874" s="127"/>
      <c r="AK874" s="128" t="str">
        <f t="shared" si="230"/>
        <v/>
      </c>
      <c r="AL874" s="128"/>
    </row>
    <row r="875" spans="3:38" x14ac:dyDescent="0.2">
      <c r="C875" s="150">
        <v>867</v>
      </c>
      <c r="D875" s="151"/>
      <c r="E875" s="21"/>
      <c r="F875" s="24"/>
      <c r="G875" s="3"/>
      <c r="H875" s="3"/>
      <c r="I875" s="26"/>
      <c r="J875" s="26"/>
      <c r="K875" s="33"/>
      <c r="L875" s="34"/>
      <c r="M875" s="34" t="str">
        <f t="shared" si="221"/>
        <v/>
      </c>
      <c r="N875" s="34" t="str">
        <f t="shared" si="219"/>
        <v/>
      </c>
      <c r="O875" s="34"/>
      <c r="P875" s="34" t="str">
        <f t="shared" si="220"/>
        <v/>
      </c>
      <c r="Q875" s="34" t="str">
        <f t="shared" si="222"/>
        <v/>
      </c>
      <c r="R875" s="34" t="str">
        <f t="shared" si="223"/>
        <v/>
      </c>
      <c r="S875" s="19" t="str">
        <f t="shared" si="224"/>
        <v/>
      </c>
      <c r="T875" s="19"/>
      <c r="U875" s="19" t="str">
        <f t="shared" si="231"/>
        <v/>
      </c>
      <c r="V875" s="19" t="str">
        <f t="shared" si="225"/>
        <v/>
      </c>
      <c r="W875" s="19" t="str">
        <f t="shared" si="226"/>
        <v/>
      </c>
      <c r="X875" s="19" t="str">
        <f t="shared" si="227"/>
        <v/>
      </c>
      <c r="Y875" s="19" t="str">
        <f t="shared" si="232"/>
        <v/>
      </c>
      <c r="Z875" s="27" t="str">
        <f t="shared" si="228"/>
        <v/>
      </c>
      <c r="AA875" s="32"/>
      <c r="AB875" s="36"/>
      <c r="AC875" s="35" t="str">
        <f t="shared" si="218"/>
        <v/>
      </c>
      <c r="AD875" s="35" t="str">
        <f>IF(AA875="","",SUMIFS(商品管理表!$N$8:$N$10000,商品管理表!$C$8:$C$10000,仕入れ管理表!$D875,商品管理表!$Y$8:$Y$10000,"済"))</f>
        <v/>
      </c>
      <c r="AE875" s="35" t="str">
        <f t="shared" si="233"/>
        <v/>
      </c>
      <c r="AF875" s="18"/>
      <c r="AG875" s="18"/>
      <c r="AH875" s="18"/>
      <c r="AI875" s="156" t="str">
        <f t="shared" si="229"/>
        <v/>
      </c>
      <c r="AJ875" s="127"/>
      <c r="AK875" s="128" t="str">
        <f t="shared" si="230"/>
        <v/>
      </c>
      <c r="AL875" s="128"/>
    </row>
    <row r="876" spans="3:38" x14ac:dyDescent="0.2">
      <c r="C876" s="150">
        <v>868</v>
      </c>
      <c r="D876" s="151"/>
      <c r="E876" s="21"/>
      <c r="F876" s="24"/>
      <c r="G876" s="3"/>
      <c r="H876" s="3"/>
      <c r="I876" s="26"/>
      <c r="J876" s="26"/>
      <c r="K876" s="33"/>
      <c r="L876" s="34"/>
      <c r="M876" s="34" t="str">
        <f t="shared" si="221"/>
        <v/>
      </c>
      <c r="N876" s="34" t="str">
        <f t="shared" si="219"/>
        <v/>
      </c>
      <c r="O876" s="34"/>
      <c r="P876" s="34" t="str">
        <f t="shared" si="220"/>
        <v/>
      </c>
      <c r="Q876" s="34" t="str">
        <f t="shared" si="222"/>
        <v/>
      </c>
      <c r="R876" s="34" t="str">
        <f t="shared" si="223"/>
        <v/>
      </c>
      <c r="S876" s="19" t="str">
        <f t="shared" si="224"/>
        <v/>
      </c>
      <c r="T876" s="19"/>
      <c r="U876" s="19" t="str">
        <f t="shared" si="231"/>
        <v/>
      </c>
      <c r="V876" s="19" t="str">
        <f t="shared" si="225"/>
        <v/>
      </c>
      <c r="W876" s="19" t="str">
        <f t="shared" si="226"/>
        <v/>
      </c>
      <c r="X876" s="19" t="str">
        <f t="shared" si="227"/>
        <v/>
      </c>
      <c r="Y876" s="19" t="str">
        <f t="shared" si="232"/>
        <v/>
      </c>
      <c r="Z876" s="27" t="str">
        <f t="shared" si="228"/>
        <v/>
      </c>
      <c r="AA876" s="32"/>
      <c r="AB876" s="36"/>
      <c r="AC876" s="35" t="str">
        <f t="shared" si="218"/>
        <v/>
      </c>
      <c r="AD876" s="35" t="str">
        <f>IF(AA876="","",SUMIFS(商品管理表!$N$8:$N$10000,商品管理表!$C$8:$C$10000,仕入れ管理表!$D876,商品管理表!$Y$8:$Y$10000,"済"))</f>
        <v/>
      </c>
      <c r="AE876" s="35" t="str">
        <f t="shared" si="233"/>
        <v/>
      </c>
      <c r="AF876" s="18"/>
      <c r="AG876" s="18"/>
      <c r="AH876" s="18"/>
      <c r="AI876" s="156" t="str">
        <f t="shared" si="229"/>
        <v/>
      </c>
      <c r="AJ876" s="127"/>
      <c r="AK876" s="128" t="str">
        <f t="shared" si="230"/>
        <v/>
      </c>
      <c r="AL876" s="128"/>
    </row>
    <row r="877" spans="3:38" x14ac:dyDescent="0.2">
      <c r="C877" s="150">
        <v>869</v>
      </c>
      <c r="D877" s="151"/>
      <c r="E877" s="21"/>
      <c r="F877" s="24"/>
      <c r="G877" s="3"/>
      <c r="H877" s="3"/>
      <c r="I877" s="26"/>
      <c r="J877" s="26"/>
      <c r="K877" s="33"/>
      <c r="L877" s="34"/>
      <c r="M877" s="34" t="str">
        <f t="shared" si="221"/>
        <v/>
      </c>
      <c r="N877" s="34" t="str">
        <f t="shared" si="219"/>
        <v/>
      </c>
      <c r="O877" s="34"/>
      <c r="P877" s="34" t="str">
        <f t="shared" si="220"/>
        <v/>
      </c>
      <c r="Q877" s="34" t="str">
        <f t="shared" si="222"/>
        <v/>
      </c>
      <c r="R877" s="34" t="str">
        <f t="shared" si="223"/>
        <v/>
      </c>
      <c r="S877" s="19" t="str">
        <f t="shared" si="224"/>
        <v/>
      </c>
      <c r="T877" s="19"/>
      <c r="U877" s="19" t="str">
        <f t="shared" si="231"/>
        <v/>
      </c>
      <c r="V877" s="19" t="str">
        <f t="shared" si="225"/>
        <v/>
      </c>
      <c r="W877" s="19" t="str">
        <f t="shared" si="226"/>
        <v/>
      </c>
      <c r="X877" s="19" t="str">
        <f t="shared" si="227"/>
        <v/>
      </c>
      <c r="Y877" s="19" t="str">
        <f t="shared" si="232"/>
        <v/>
      </c>
      <c r="Z877" s="27" t="str">
        <f t="shared" si="228"/>
        <v/>
      </c>
      <c r="AA877" s="32"/>
      <c r="AB877" s="36"/>
      <c r="AC877" s="35" t="str">
        <f t="shared" si="218"/>
        <v/>
      </c>
      <c r="AD877" s="35" t="str">
        <f>IF(AA877="","",SUMIFS(商品管理表!$N$8:$N$10000,商品管理表!$C$8:$C$10000,仕入れ管理表!$D877,商品管理表!$Y$8:$Y$10000,"済"))</f>
        <v/>
      </c>
      <c r="AE877" s="35" t="str">
        <f t="shared" si="233"/>
        <v/>
      </c>
      <c r="AF877" s="18"/>
      <c r="AG877" s="18"/>
      <c r="AH877" s="18"/>
      <c r="AI877" s="156" t="str">
        <f t="shared" si="229"/>
        <v/>
      </c>
      <c r="AJ877" s="127"/>
      <c r="AK877" s="128" t="str">
        <f t="shared" si="230"/>
        <v/>
      </c>
      <c r="AL877" s="128"/>
    </row>
    <row r="878" spans="3:38" x14ac:dyDescent="0.2">
      <c r="C878" s="150">
        <v>870</v>
      </c>
      <c r="D878" s="151"/>
      <c r="E878" s="21"/>
      <c r="F878" s="24"/>
      <c r="G878" s="3"/>
      <c r="H878" s="3"/>
      <c r="I878" s="26"/>
      <c r="J878" s="26"/>
      <c r="K878" s="33"/>
      <c r="L878" s="34"/>
      <c r="M878" s="34" t="str">
        <f t="shared" si="221"/>
        <v/>
      </c>
      <c r="N878" s="34" t="str">
        <f t="shared" si="219"/>
        <v/>
      </c>
      <c r="O878" s="34"/>
      <c r="P878" s="34" t="str">
        <f t="shared" si="220"/>
        <v/>
      </c>
      <c r="Q878" s="34" t="str">
        <f t="shared" si="222"/>
        <v/>
      </c>
      <c r="R878" s="34" t="str">
        <f t="shared" si="223"/>
        <v/>
      </c>
      <c r="S878" s="19" t="str">
        <f t="shared" si="224"/>
        <v/>
      </c>
      <c r="T878" s="19"/>
      <c r="U878" s="19" t="str">
        <f t="shared" si="231"/>
        <v/>
      </c>
      <c r="V878" s="19" t="str">
        <f t="shared" si="225"/>
        <v/>
      </c>
      <c r="W878" s="19" t="str">
        <f t="shared" si="226"/>
        <v/>
      </c>
      <c r="X878" s="19" t="str">
        <f t="shared" si="227"/>
        <v/>
      </c>
      <c r="Y878" s="19" t="str">
        <f t="shared" si="232"/>
        <v/>
      </c>
      <c r="Z878" s="27" t="str">
        <f t="shared" si="228"/>
        <v/>
      </c>
      <c r="AA878" s="32"/>
      <c r="AB878" s="36"/>
      <c r="AC878" s="35" t="str">
        <f t="shared" si="218"/>
        <v/>
      </c>
      <c r="AD878" s="35" t="str">
        <f>IF(AA878="","",SUMIFS(商品管理表!$N$8:$N$10000,商品管理表!$C$8:$C$10000,仕入れ管理表!$D878,商品管理表!$Y$8:$Y$10000,"済"))</f>
        <v/>
      </c>
      <c r="AE878" s="35" t="str">
        <f t="shared" si="233"/>
        <v/>
      </c>
      <c r="AF878" s="18"/>
      <c r="AG878" s="18"/>
      <c r="AH878" s="18"/>
      <c r="AI878" s="156" t="str">
        <f t="shared" si="229"/>
        <v/>
      </c>
      <c r="AJ878" s="127"/>
      <c r="AK878" s="128" t="str">
        <f t="shared" si="230"/>
        <v/>
      </c>
      <c r="AL878" s="128"/>
    </row>
    <row r="879" spans="3:38" x14ac:dyDescent="0.2">
      <c r="C879" s="150">
        <v>871</v>
      </c>
      <c r="D879" s="151"/>
      <c r="E879" s="21"/>
      <c r="F879" s="24"/>
      <c r="G879" s="3"/>
      <c r="H879" s="3"/>
      <c r="I879" s="26"/>
      <c r="J879" s="26"/>
      <c r="K879" s="33"/>
      <c r="L879" s="34"/>
      <c r="M879" s="34" t="str">
        <f t="shared" si="221"/>
        <v/>
      </c>
      <c r="N879" s="34" t="str">
        <f t="shared" si="219"/>
        <v/>
      </c>
      <c r="O879" s="34"/>
      <c r="P879" s="34" t="str">
        <f t="shared" si="220"/>
        <v/>
      </c>
      <c r="Q879" s="34" t="str">
        <f t="shared" si="222"/>
        <v/>
      </c>
      <c r="R879" s="34" t="str">
        <f t="shared" si="223"/>
        <v/>
      </c>
      <c r="S879" s="19" t="str">
        <f t="shared" si="224"/>
        <v/>
      </c>
      <c r="T879" s="19"/>
      <c r="U879" s="19" t="str">
        <f t="shared" si="231"/>
        <v/>
      </c>
      <c r="V879" s="19" t="str">
        <f t="shared" si="225"/>
        <v/>
      </c>
      <c r="W879" s="19" t="str">
        <f t="shared" si="226"/>
        <v/>
      </c>
      <c r="X879" s="19" t="str">
        <f t="shared" si="227"/>
        <v/>
      </c>
      <c r="Y879" s="19" t="str">
        <f t="shared" si="232"/>
        <v/>
      </c>
      <c r="Z879" s="27" t="str">
        <f t="shared" si="228"/>
        <v/>
      </c>
      <c r="AA879" s="32"/>
      <c r="AB879" s="36"/>
      <c r="AC879" s="35" t="str">
        <f t="shared" si="218"/>
        <v/>
      </c>
      <c r="AD879" s="35" t="str">
        <f>IF(AA879="","",SUMIFS(商品管理表!$N$8:$N$10000,商品管理表!$C$8:$C$10000,仕入れ管理表!$D879,商品管理表!$Y$8:$Y$10000,"済"))</f>
        <v/>
      </c>
      <c r="AE879" s="35" t="str">
        <f t="shared" si="233"/>
        <v/>
      </c>
      <c r="AF879" s="18"/>
      <c r="AG879" s="18"/>
      <c r="AH879" s="18"/>
      <c r="AI879" s="156" t="str">
        <f t="shared" si="229"/>
        <v/>
      </c>
      <c r="AJ879" s="127"/>
      <c r="AK879" s="128" t="str">
        <f t="shared" si="230"/>
        <v/>
      </c>
      <c r="AL879" s="128"/>
    </row>
    <row r="880" spans="3:38" x14ac:dyDescent="0.2">
      <c r="C880" s="150">
        <v>872</v>
      </c>
      <c r="D880" s="151"/>
      <c r="E880" s="21"/>
      <c r="F880" s="24"/>
      <c r="G880" s="3"/>
      <c r="H880" s="3"/>
      <c r="I880" s="26"/>
      <c r="J880" s="26"/>
      <c r="K880" s="33"/>
      <c r="L880" s="34"/>
      <c r="M880" s="34" t="str">
        <f t="shared" si="221"/>
        <v/>
      </c>
      <c r="N880" s="34" t="str">
        <f t="shared" si="219"/>
        <v/>
      </c>
      <c r="O880" s="34"/>
      <c r="P880" s="34" t="str">
        <f t="shared" si="220"/>
        <v/>
      </c>
      <c r="Q880" s="34" t="str">
        <f t="shared" si="222"/>
        <v/>
      </c>
      <c r="R880" s="34" t="str">
        <f t="shared" si="223"/>
        <v/>
      </c>
      <c r="S880" s="19" t="str">
        <f t="shared" si="224"/>
        <v/>
      </c>
      <c r="T880" s="19"/>
      <c r="U880" s="19" t="str">
        <f t="shared" si="231"/>
        <v/>
      </c>
      <c r="V880" s="19" t="str">
        <f t="shared" si="225"/>
        <v/>
      </c>
      <c r="W880" s="19" t="str">
        <f t="shared" si="226"/>
        <v/>
      </c>
      <c r="X880" s="19" t="str">
        <f t="shared" si="227"/>
        <v/>
      </c>
      <c r="Y880" s="19" t="str">
        <f t="shared" si="232"/>
        <v/>
      </c>
      <c r="Z880" s="27" t="str">
        <f t="shared" si="228"/>
        <v/>
      </c>
      <c r="AA880" s="32"/>
      <c r="AB880" s="36"/>
      <c r="AC880" s="35" t="str">
        <f t="shared" si="218"/>
        <v/>
      </c>
      <c r="AD880" s="35" t="str">
        <f>IF(AA880="","",SUMIFS(商品管理表!$N$8:$N$10000,商品管理表!$C$8:$C$10000,仕入れ管理表!$D880,商品管理表!$Y$8:$Y$10000,"済"))</f>
        <v/>
      </c>
      <c r="AE880" s="35" t="str">
        <f t="shared" si="233"/>
        <v/>
      </c>
      <c r="AF880" s="18"/>
      <c r="AG880" s="18"/>
      <c r="AH880" s="18"/>
      <c r="AI880" s="156" t="str">
        <f t="shared" si="229"/>
        <v/>
      </c>
      <c r="AJ880" s="127"/>
      <c r="AK880" s="128" t="str">
        <f t="shared" si="230"/>
        <v/>
      </c>
      <c r="AL880" s="128"/>
    </row>
    <row r="881" spans="3:38" x14ac:dyDescent="0.2">
      <c r="C881" s="150">
        <v>873</v>
      </c>
      <c r="D881" s="151"/>
      <c r="E881" s="21"/>
      <c r="F881" s="24"/>
      <c r="G881" s="3"/>
      <c r="H881" s="3"/>
      <c r="I881" s="26"/>
      <c r="J881" s="26"/>
      <c r="K881" s="33"/>
      <c r="L881" s="34"/>
      <c r="M881" s="34" t="str">
        <f t="shared" si="221"/>
        <v/>
      </c>
      <c r="N881" s="34" t="str">
        <f t="shared" si="219"/>
        <v/>
      </c>
      <c r="O881" s="34"/>
      <c r="P881" s="34" t="str">
        <f t="shared" si="220"/>
        <v/>
      </c>
      <c r="Q881" s="34" t="str">
        <f t="shared" si="222"/>
        <v/>
      </c>
      <c r="R881" s="34" t="str">
        <f t="shared" si="223"/>
        <v/>
      </c>
      <c r="S881" s="19" t="str">
        <f t="shared" si="224"/>
        <v/>
      </c>
      <c r="T881" s="19"/>
      <c r="U881" s="19" t="str">
        <f t="shared" si="231"/>
        <v/>
      </c>
      <c r="V881" s="19" t="str">
        <f t="shared" si="225"/>
        <v/>
      </c>
      <c r="W881" s="19" t="str">
        <f t="shared" si="226"/>
        <v/>
      </c>
      <c r="X881" s="19" t="str">
        <f t="shared" si="227"/>
        <v/>
      </c>
      <c r="Y881" s="19" t="str">
        <f t="shared" si="232"/>
        <v/>
      </c>
      <c r="Z881" s="27" t="str">
        <f t="shared" si="228"/>
        <v/>
      </c>
      <c r="AA881" s="32"/>
      <c r="AB881" s="36"/>
      <c r="AC881" s="35" t="str">
        <f t="shared" si="218"/>
        <v/>
      </c>
      <c r="AD881" s="35" t="str">
        <f>IF(AA881="","",SUMIFS(商品管理表!$N$8:$N$10000,商品管理表!$C$8:$C$10000,仕入れ管理表!$D881,商品管理表!$Y$8:$Y$10000,"済"))</f>
        <v/>
      </c>
      <c r="AE881" s="35" t="str">
        <f t="shared" si="233"/>
        <v/>
      </c>
      <c r="AF881" s="18"/>
      <c r="AG881" s="18"/>
      <c r="AH881" s="18"/>
      <c r="AI881" s="156" t="str">
        <f t="shared" si="229"/>
        <v/>
      </c>
      <c r="AJ881" s="127"/>
      <c r="AK881" s="128" t="str">
        <f t="shared" si="230"/>
        <v/>
      </c>
      <c r="AL881" s="128"/>
    </row>
    <row r="882" spans="3:38" x14ac:dyDescent="0.2">
      <c r="C882" s="150">
        <v>874</v>
      </c>
      <c r="D882" s="151"/>
      <c r="E882" s="21"/>
      <c r="F882" s="24"/>
      <c r="G882" s="3"/>
      <c r="H882" s="3"/>
      <c r="I882" s="26"/>
      <c r="J882" s="26"/>
      <c r="K882" s="33"/>
      <c r="L882" s="34"/>
      <c r="M882" s="34" t="str">
        <f t="shared" si="221"/>
        <v/>
      </c>
      <c r="N882" s="34" t="str">
        <f t="shared" si="219"/>
        <v/>
      </c>
      <c r="O882" s="34"/>
      <c r="P882" s="34" t="str">
        <f t="shared" si="220"/>
        <v/>
      </c>
      <c r="Q882" s="34" t="str">
        <f t="shared" si="222"/>
        <v/>
      </c>
      <c r="R882" s="34" t="str">
        <f t="shared" si="223"/>
        <v/>
      </c>
      <c r="S882" s="19" t="str">
        <f t="shared" si="224"/>
        <v/>
      </c>
      <c r="T882" s="19"/>
      <c r="U882" s="19" t="str">
        <f t="shared" si="231"/>
        <v/>
      </c>
      <c r="V882" s="19" t="str">
        <f t="shared" si="225"/>
        <v/>
      </c>
      <c r="W882" s="19" t="str">
        <f t="shared" si="226"/>
        <v/>
      </c>
      <c r="X882" s="19" t="str">
        <f t="shared" si="227"/>
        <v/>
      </c>
      <c r="Y882" s="19" t="str">
        <f t="shared" si="232"/>
        <v/>
      </c>
      <c r="Z882" s="27" t="str">
        <f t="shared" si="228"/>
        <v/>
      </c>
      <c r="AA882" s="32"/>
      <c r="AB882" s="36"/>
      <c r="AC882" s="35" t="str">
        <f t="shared" si="218"/>
        <v/>
      </c>
      <c r="AD882" s="35" t="str">
        <f>IF(AA882="","",SUMIFS(商品管理表!$N$8:$N$10000,商品管理表!$C$8:$C$10000,仕入れ管理表!$D882,商品管理表!$Y$8:$Y$10000,"済"))</f>
        <v/>
      </c>
      <c r="AE882" s="35" t="str">
        <f t="shared" si="233"/>
        <v/>
      </c>
      <c r="AF882" s="18"/>
      <c r="AG882" s="18"/>
      <c r="AH882" s="18"/>
      <c r="AI882" s="156" t="str">
        <f t="shared" si="229"/>
        <v/>
      </c>
      <c r="AJ882" s="127"/>
      <c r="AK882" s="128" t="str">
        <f t="shared" si="230"/>
        <v/>
      </c>
      <c r="AL882" s="128"/>
    </row>
    <row r="883" spans="3:38" x14ac:dyDescent="0.2">
      <c r="C883" s="150">
        <v>875</v>
      </c>
      <c r="D883" s="151"/>
      <c r="E883" s="21"/>
      <c r="F883" s="24"/>
      <c r="G883" s="3"/>
      <c r="H883" s="3"/>
      <c r="I883" s="26"/>
      <c r="J883" s="26"/>
      <c r="K883" s="33"/>
      <c r="L883" s="34"/>
      <c r="M883" s="34" t="str">
        <f t="shared" si="221"/>
        <v/>
      </c>
      <c r="N883" s="34" t="str">
        <f t="shared" si="219"/>
        <v/>
      </c>
      <c r="O883" s="34"/>
      <c r="P883" s="34" t="str">
        <f t="shared" si="220"/>
        <v/>
      </c>
      <c r="Q883" s="34" t="str">
        <f t="shared" si="222"/>
        <v/>
      </c>
      <c r="R883" s="34" t="str">
        <f t="shared" si="223"/>
        <v/>
      </c>
      <c r="S883" s="19" t="str">
        <f t="shared" si="224"/>
        <v/>
      </c>
      <c r="T883" s="19"/>
      <c r="U883" s="19" t="str">
        <f t="shared" si="231"/>
        <v/>
      </c>
      <c r="V883" s="19" t="str">
        <f t="shared" si="225"/>
        <v/>
      </c>
      <c r="W883" s="19" t="str">
        <f t="shared" si="226"/>
        <v/>
      </c>
      <c r="X883" s="19" t="str">
        <f t="shared" si="227"/>
        <v/>
      </c>
      <c r="Y883" s="19" t="str">
        <f t="shared" si="232"/>
        <v/>
      </c>
      <c r="Z883" s="27" t="str">
        <f t="shared" si="228"/>
        <v/>
      </c>
      <c r="AA883" s="32"/>
      <c r="AB883" s="36"/>
      <c r="AC883" s="35" t="str">
        <f t="shared" si="218"/>
        <v/>
      </c>
      <c r="AD883" s="35" t="str">
        <f>IF(AA883="","",SUMIFS(商品管理表!$N$8:$N$10000,商品管理表!$C$8:$C$10000,仕入れ管理表!$D883,商品管理表!$Y$8:$Y$10000,"済"))</f>
        <v/>
      </c>
      <c r="AE883" s="35" t="str">
        <f t="shared" si="233"/>
        <v/>
      </c>
      <c r="AF883" s="18"/>
      <c r="AG883" s="18"/>
      <c r="AH883" s="18"/>
      <c r="AI883" s="156" t="str">
        <f t="shared" si="229"/>
        <v/>
      </c>
      <c r="AJ883" s="127"/>
      <c r="AK883" s="128" t="str">
        <f t="shared" si="230"/>
        <v/>
      </c>
      <c r="AL883" s="128"/>
    </row>
    <row r="884" spans="3:38" x14ac:dyDescent="0.2">
      <c r="C884" s="150">
        <v>876</v>
      </c>
      <c r="D884" s="151"/>
      <c r="E884" s="21"/>
      <c r="F884" s="24"/>
      <c r="G884" s="3"/>
      <c r="H884" s="3"/>
      <c r="I884" s="26"/>
      <c r="J884" s="26"/>
      <c r="K884" s="33"/>
      <c r="L884" s="34"/>
      <c r="M884" s="34" t="str">
        <f t="shared" si="221"/>
        <v/>
      </c>
      <c r="N884" s="34" t="str">
        <f t="shared" si="219"/>
        <v/>
      </c>
      <c r="O884" s="34"/>
      <c r="P884" s="34" t="str">
        <f t="shared" si="220"/>
        <v/>
      </c>
      <c r="Q884" s="34" t="str">
        <f t="shared" si="222"/>
        <v/>
      </c>
      <c r="R884" s="34" t="str">
        <f t="shared" si="223"/>
        <v/>
      </c>
      <c r="S884" s="19" t="str">
        <f t="shared" si="224"/>
        <v/>
      </c>
      <c r="T884" s="19"/>
      <c r="U884" s="19" t="str">
        <f t="shared" si="231"/>
        <v/>
      </c>
      <c r="V884" s="19" t="str">
        <f t="shared" si="225"/>
        <v/>
      </c>
      <c r="W884" s="19" t="str">
        <f t="shared" si="226"/>
        <v/>
      </c>
      <c r="X884" s="19" t="str">
        <f t="shared" si="227"/>
        <v/>
      </c>
      <c r="Y884" s="19" t="str">
        <f t="shared" si="232"/>
        <v/>
      </c>
      <c r="Z884" s="27" t="str">
        <f t="shared" si="228"/>
        <v/>
      </c>
      <c r="AA884" s="32"/>
      <c r="AB884" s="36"/>
      <c r="AC884" s="35" t="str">
        <f t="shared" si="218"/>
        <v/>
      </c>
      <c r="AD884" s="35" t="str">
        <f>IF(AA884="","",SUMIFS(商品管理表!$N$8:$N$10000,商品管理表!$C$8:$C$10000,仕入れ管理表!$D884,商品管理表!$Y$8:$Y$10000,"済"))</f>
        <v/>
      </c>
      <c r="AE884" s="35" t="str">
        <f t="shared" si="233"/>
        <v/>
      </c>
      <c r="AF884" s="18"/>
      <c r="AG884" s="18"/>
      <c r="AH884" s="18"/>
      <c r="AI884" s="156" t="str">
        <f t="shared" si="229"/>
        <v/>
      </c>
      <c r="AJ884" s="127"/>
      <c r="AK884" s="128" t="str">
        <f t="shared" si="230"/>
        <v/>
      </c>
      <c r="AL884" s="128"/>
    </row>
    <row r="885" spans="3:38" x14ac:dyDescent="0.2">
      <c r="C885" s="150">
        <v>877</v>
      </c>
      <c r="D885" s="151"/>
      <c r="E885" s="21"/>
      <c r="F885" s="24"/>
      <c r="G885" s="3"/>
      <c r="H885" s="3"/>
      <c r="I885" s="26"/>
      <c r="J885" s="26"/>
      <c r="K885" s="33"/>
      <c r="L885" s="34"/>
      <c r="M885" s="34" t="str">
        <f t="shared" si="221"/>
        <v/>
      </c>
      <c r="N885" s="34" t="str">
        <f t="shared" si="219"/>
        <v/>
      </c>
      <c r="O885" s="34"/>
      <c r="P885" s="34" t="str">
        <f t="shared" si="220"/>
        <v/>
      </c>
      <c r="Q885" s="34" t="str">
        <f t="shared" si="222"/>
        <v/>
      </c>
      <c r="R885" s="34" t="str">
        <f t="shared" si="223"/>
        <v/>
      </c>
      <c r="S885" s="19" t="str">
        <f t="shared" si="224"/>
        <v/>
      </c>
      <c r="T885" s="19"/>
      <c r="U885" s="19" t="str">
        <f t="shared" si="231"/>
        <v/>
      </c>
      <c r="V885" s="19" t="str">
        <f t="shared" si="225"/>
        <v/>
      </c>
      <c r="W885" s="19" t="str">
        <f t="shared" si="226"/>
        <v/>
      </c>
      <c r="X885" s="19" t="str">
        <f t="shared" si="227"/>
        <v/>
      </c>
      <c r="Y885" s="19" t="str">
        <f t="shared" si="232"/>
        <v/>
      </c>
      <c r="Z885" s="27" t="str">
        <f t="shared" si="228"/>
        <v/>
      </c>
      <c r="AA885" s="32"/>
      <c r="AB885" s="36"/>
      <c r="AC885" s="35" t="str">
        <f t="shared" si="218"/>
        <v/>
      </c>
      <c r="AD885" s="35" t="str">
        <f>IF(AA885="","",SUMIFS(商品管理表!$N$8:$N$10000,商品管理表!$C$8:$C$10000,仕入れ管理表!$D885,商品管理表!$Y$8:$Y$10000,"済"))</f>
        <v/>
      </c>
      <c r="AE885" s="35" t="str">
        <f t="shared" si="233"/>
        <v/>
      </c>
      <c r="AF885" s="18"/>
      <c r="AG885" s="18"/>
      <c r="AH885" s="18"/>
      <c r="AI885" s="156" t="str">
        <f t="shared" si="229"/>
        <v/>
      </c>
      <c r="AJ885" s="127"/>
      <c r="AK885" s="128" t="str">
        <f t="shared" si="230"/>
        <v/>
      </c>
      <c r="AL885" s="128"/>
    </row>
    <row r="886" spans="3:38" x14ac:dyDescent="0.2">
      <c r="C886" s="150">
        <v>878</v>
      </c>
      <c r="D886" s="151"/>
      <c r="E886" s="21"/>
      <c r="F886" s="24"/>
      <c r="G886" s="3"/>
      <c r="H886" s="3"/>
      <c r="I886" s="26"/>
      <c r="J886" s="26"/>
      <c r="K886" s="33"/>
      <c r="L886" s="34"/>
      <c r="M886" s="34" t="str">
        <f t="shared" si="221"/>
        <v/>
      </c>
      <c r="N886" s="34" t="str">
        <f t="shared" si="219"/>
        <v/>
      </c>
      <c r="O886" s="34"/>
      <c r="P886" s="34" t="str">
        <f t="shared" si="220"/>
        <v/>
      </c>
      <c r="Q886" s="34" t="str">
        <f t="shared" si="222"/>
        <v/>
      </c>
      <c r="R886" s="34" t="str">
        <f t="shared" si="223"/>
        <v/>
      </c>
      <c r="S886" s="19" t="str">
        <f t="shared" si="224"/>
        <v/>
      </c>
      <c r="T886" s="19"/>
      <c r="U886" s="19" t="str">
        <f t="shared" si="231"/>
        <v/>
      </c>
      <c r="V886" s="19" t="str">
        <f t="shared" si="225"/>
        <v/>
      </c>
      <c r="W886" s="19" t="str">
        <f t="shared" si="226"/>
        <v/>
      </c>
      <c r="X886" s="19" t="str">
        <f t="shared" si="227"/>
        <v/>
      </c>
      <c r="Y886" s="19" t="str">
        <f t="shared" si="232"/>
        <v/>
      </c>
      <c r="Z886" s="27" t="str">
        <f t="shared" si="228"/>
        <v/>
      </c>
      <c r="AA886" s="32"/>
      <c r="AB886" s="36"/>
      <c r="AC886" s="35" t="str">
        <f t="shared" si="218"/>
        <v/>
      </c>
      <c r="AD886" s="35" t="str">
        <f>IF(AA886="","",SUMIFS(商品管理表!$N$8:$N$10000,商品管理表!$C$8:$C$10000,仕入れ管理表!$D886,商品管理表!$Y$8:$Y$10000,"済"))</f>
        <v/>
      </c>
      <c r="AE886" s="35" t="str">
        <f t="shared" si="233"/>
        <v/>
      </c>
      <c r="AF886" s="18"/>
      <c r="AG886" s="18"/>
      <c r="AH886" s="18"/>
      <c r="AI886" s="156" t="str">
        <f t="shared" si="229"/>
        <v/>
      </c>
      <c r="AJ886" s="127"/>
      <c r="AK886" s="128" t="str">
        <f t="shared" si="230"/>
        <v/>
      </c>
      <c r="AL886" s="128"/>
    </row>
    <row r="887" spans="3:38" x14ac:dyDescent="0.2">
      <c r="C887" s="150">
        <v>879</v>
      </c>
      <c r="D887" s="151"/>
      <c r="E887" s="21"/>
      <c r="F887" s="24"/>
      <c r="G887" s="3"/>
      <c r="H887" s="3"/>
      <c r="I887" s="26"/>
      <c r="J887" s="26"/>
      <c r="K887" s="33"/>
      <c r="L887" s="34"/>
      <c r="M887" s="34" t="str">
        <f t="shared" si="221"/>
        <v/>
      </c>
      <c r="N887" s="34" t="str">
        <f t="shared" si="219"/>
        <v/>
      </c>
      <c r="O887" s="34"/>
      <c r="P887" s="34" t="str">
        <f t="shared" si="220"/>
        <v/>
      </c>
      <c r="Q887" s="34" t="str">
        <f t="shared" si="222"/>
        <v/>
      </c>
      <c r="R887" s="34" t="str">
        <f t="shared" si="223"/>
        <v/>
      </c>
      <c r="S887" s="19" t="str">
        <f t="shared" si="224"/>
        <v/>
      </c>
      <c r="T887" s="19"/>
      <c r="U887" s="19" t="str">
        <f t="shared" si="231"/>
        <v/>
      </c>
      <c r="V887" s="19" t="str">
        <f t="shared" si="225"/>
        <v/>
      </c>
      <c r="W887" s="19" t="str">
        <f t="shared" si="226"/>
        <v/>
      </c>
      <c r="X887" s="19" t="str">
        <f t="shared" si="227"/>
        <v/>
      </c>
      <c r="Y887" s="19" t="str">
        <f t="shared" si="232"/>
        <v/>
      </c>
      <c r="Z887" s="27" t="str">
        <f t="shared" si="228"/>
        <v/>
      </c>
      <c r="AA887" s="32"/>
      <c r="AB887" s="36"/>
      <c r="AC887" s="35" t="str">
        <f t="shared" si="218"/>
        <v/>
      </c>
      <c r="AD887" s="35" t="str">
        <f>IF(AA887="","",SUMIFS(商品管理表!$N$8:$N$10000,商品管理表!$C$8:$C$10000,仕入れ管理表!$D887,商品管理表!$Y$8:$Y$10000,"済"))</f>
        <v/>
      </c>
      <c r="AE887" s="35" t="str">
        <f t="shared" si="233"/>
        <v/>
      </c>
      <c r="AF887" s="18"/>
      <c r="AG887" s="18"/>
      <c r="AH887" s="18"/>
      <c r="AI887" s="156" t="str">
        <f t="shared" si="229"/>
        <v/>
      </c>
      <c r="AJ887" s="127"/>
      <c r="AK887" s="128" t="str">
        <f t="shared" si="230"/>
        <v/>
      </c>
      <c r="AL887" s="128"/>
    </row>
    <row r="888" spans="3:38" x14ac:dyDescent="0.2">
      <c r="C888" s="150">
        <v>880</v>
      </c>
      <c r="D888" s="151"/>
      <c r="E888" s="21"/>
      <c r="F888" s="24"/>
      <c r="G888" s="3"/>
      <c r="H888" s="3"/>
      <c r="I888" s="26"/>
      <c r="J888" s="26"/>
      <c r="K888" s="33"/>
      <c r="L888" s="34"/>
      <c r="M888" s="34" t="str">
        <f t="shared" si="221"/>
        <v/>
      </c>
      <c r="N888" s="34" t="str">
        <f t="shared" si="219"/>
        <v/>
      </c>
      <c r="O888" s="34"/>
      <c r="P888" s="34" t="str">
        <f t="shared" si="220"/>
        <v/>
      </c>
      <c r="Q888" s="34" t="str">
        <f t="shared" si="222"/>
        <v/>
      </c>
      <c r="R888" s="34" t="str">
        <f t="shared" si="223"/>
        <v/>
      </c>
      <c r="S888" s="19" t="str">
        <f t="shared" si="224"/>
        <v/>
      </c>
      <c r="T888" s="19"/>
      <c r="U888" s="19" t="str">
        <f t="shared" si="231"/>
        <v/>
      </c>
      <c r="V888" s="19" t="str">
        <f t="shared" si="225"/>
        <v/>
      </c>
      <c r="W888" s="19" t="str">
        <f t="shared" si="226"/>
        <v/>
      </c>
      <c r="X888" s="19" t="str">
        <f t="shared" si="227"/>
        <v/>
      </c>
      <c r="Y888" s="19" t="str">
        <f t="shared" si="232"/>
        <v/>
      </c>
      <c r="Z888" s="27" t="str">
        <f t="shared" si="228"/>
        <v/>
      </c>
      <c r="AA888" s="32"/>
      <c r="AB888" s="36"/>
      <c r="AC888" s="35" t="str">
        <f t="shared" si="218"/>
        <v/>
      </c>
      <c r="AD888" s="35" t="str">
        <f>IF(AA888="","",SUMIFS(商品管理表!$N$8:$N$10000,商品管理表!$C$8:$C$10000,仕入れ管理表!$D888,商品管理表!$Y$8:$Y$10000,"済"))</f>
        <v/>
      </c>
      <c r="AE888" s="35" t="str">
        <f t="shared" si="233"/>
        <v/>
      </c>
      <c r="AF888" s="18"/>
      <c r="AG888" s="18"/>
      <c r="AH888" s="18"/>
      <c r="AI888" s="156" t="str">
        <f t="shared" si="229"/>
        <v/>
      </c>
      <c r="AJ888" s="127"/>
      <c r="AK888" s="128" t="str">
        <f t="shared" si="230"/>
        <v/>
      </c>
      <c r="AL888" s="128"/>
    </row>
    <row r="889" spans="3:38" x14ac:dyDescent="0.2">
      <c r="C889" s="150">
        <v>881</v>
      </c>
      <c r="D889" s="151"/>
      <c r="E889" s="21"/>
      <c r="F889" s="24"/>
      <c r="G889" s="3"/>
      <c r="H889" s="3"/>
      <c r="I889" s="26"/>
      <c r="J889" s="26"/>
      <c r="K889" s="33"/>
      <c r="L889" s="34"/>
      <c r="M889" s="34" t="str">
        <f t="shared" si="221"/>
        <v/>
      </c>
      <c r="N889" s="34" t="str">
        <f t="shared" si="219"/>
        <v/>
      </c>
      <c r="O889" s="34"/>
      <c r="P889" s="34" t="str">
        <f t="shared" si="220"/>
        <v/>
      </c>
      <c r="Q889" s="34" t="str">
        <f t="shared" si="222"/>
        <v/>
      </c>
      <c r="R889" s="34" t="str">
        <f t="shared" si="223"/>
        <v/>
      </c>
      <c r="S889" s="19" t="str">
        <f t="shared" si="224"/>
        <v/>
      </c>
      <c r="T889" s="19"/>
      <c r="U889" s="19" t="str">
        <f t="shared" si="231"/>
        <v/>
      </c>
      <c r="V889" s="19" t="str">
        <f t="shared" si="225"/>
        <v/>
      </c>
      <c r="W889" s="19" t="str">
        <f t="shared" si="226"/>
        <v/>
      </c>
      <c r="X889" s="19" t="str">
        <f t="shared" si="227"/>
        <v/>
      </c>
      <c r="Y889" s="19" t="str">
        <f t="shared" si="232"/>
        <v/>
      </c>
      <c r="Z889" s="27" t="str">
        <f t="shared" si="228"/>
        <v/>
      </c>
      <c r="AA889" s="32"/>
      <c r="AB889" s="36"/>
      <c r="AC889" s="35" t="str">
        <f t="shared" si="218"/>
        <v/>
      </c>
      <c r="AD889" s="35" t="str">
        <f>IF(AA889="","",SUMIFS(商品管理表!$N$8:$N$10000,商品管理表!$C$8:$C$10000,仕入れ管理表!$D889,商品管理表!$Y$8:$Y$10000,"済"))</f>
        <v/>
      </c>
      <c r="AE889" s="35" t="str">
        <f t="shared" si="233"/>
        <v/>
      </c>
      <c r="AF889" s="18"/>
      <c r="AG889" s="18"/>
      <c r="AH889" s="18"/>
      <c r="AI889" s="156" t="str">
        <f t="shared" si="229"/>
        <v/>
      </c>
      <c r="AJ889" s="127"/>
      <c r="AK889" s="128" t="str">
        <f t="shared" si="230"/>
        <v/>
      </c>
      <c r="AL889" s="128"/>
    </row>
    <row r="890" spans="3:38" x14ac:dyDescent="0.2">
      <c r="C890" s="150">
        <v>882</v>
      </c>
      <c r="D890" s="151"/>
      <c r="E890" s="21"/>
      <c r="F890" s="24"/>
      <c r="G890" s="3"/>
      <c r="H890" s="3"/>
      <c r="I890" s="26"/>
      <c r="J890" s="26"/>
      <c r="K890" s="33"/>
      <c r="L890" s="34"/>
      <c r="M890" s="34" t="str">
        <f t="shared" si="221"/>
        <v/>
      </c>
      <c r="N890" s="34" t="str">
        <f t="shared" si="219"/>
        <v/>
      </c>
      <c r="O890" s="34"/>
      <c r="P890" s="34" t="str">
        <f t="shared" si="220"/>
        <v/>
      </c>
      <c r="Q890" s="34" t="str">
        <f t="shared" si="222"/>
        <v/>
      </c>
      <c r="R890" s="34" t="str">
        <f t="shared" si="223"/>
        <v/>
      </c>
      <c r="S890" s="19" t="str">
        <f t="shared" si="224"/>
        <v/>
      </c>
      <c r="T890" s="19"/>
      <c r="U890" s="19" t="str">
        <f t="shared" si="231"/>
        <v/>
      </c>
      <c r="V890" s="19" t="str">
        <f t="shared" si="225"/>
        <v/>
      </c>
      <c r="W890" s="19" t="str">
        <f t="shared" si="226"/>
        <v/>
      </c>
      <c r="X890" s="19" t="str">
        <f t="shared" si="227"/>
        <v/>
      </c>
      <c r="Y890" s="19" t="str">
        <f t="shared" si="232"/>
        <v/>
      </c>
      <c r="Z890" s="27" t="str">
        <f t="shared" si="228"/>
        <v/>
      </c>
      <c r="AA890" s="32"/>
      <c r="AB890" s="36"/>
      <c r="AC890" s="35" t="str">
        <f t="shared" si="218"/>
        <v/>
      </c>
      <c r="AD890" s="35" t="str">
        <f>IF(AA890="","",SUMIFS(商品管理表!$N$8:$N$10000,商品管理表!$C$8:$C$10000,仕入れ管理表!$D890,商品管理表!$Y$8:$Y$10000,"済"))</f>
        <v/>
      </c>
      <c r="AE890" s="35" t="str">
        <f t="shared" si="233"/>
        <v/>
      </c>
      <c r="AF890" s="18"/>
      <c r="AG890" s="18"/>
      <c r="AH890" s="18"/>
      <c r="AI890" s="156" t="str">
        <f t="shared" si="229"/>
        <v/>
      </c>
      <c r="AJ890" s="127"/>
      <c r="AK890" s="128" t="str">
        <f t="shared" si="230"/>
        <v/>
      </c>
      <c r="AL890" s="128"/>
    </row>
    <row r="891" spans="3:38" x14ac:dyDescent="0.2">
      <c r="C891" s="150">
        <v>883</v>
      </c>
      <c r="D891" s="151"/>
      <c r="E891" s="21"/>
      <c r="F891" s="24"/>
      <c r="G891" s="3"/>
      <c r="H891" s="3"/>
      <c r="I891" s="26"/>
      <c r="J891" s="26"/>
      <c r="K891" s="33"/>
      <c r="L891" s="34"/>
      <c r="M891" s="34" t="str">
        <f t="shared" si="221"/>
        <v/>
      </c>
      <c r="N891" s="34" t="str">
        <f t="shared" si="219"/>
        <v/>
      </c>
      <c r="O891" s="34"/>
      <c r="P891" s="34" t="str">
        <f t="shared" si="220"/>
        <v/>
      </c>
      <c r="Q891" s="34" t="str">
        <f t="shared" si="222"/>
        <v/>
      </c>
      <c r="R891" s="34" t="str">
        <f t="shared" si="223"/>
        <v/>
      </c>
      <c r="S891" s="19" t="str">
        <f t="shared" si="224"/>
        <v/>
      </c>
      <c r="T891" s="19"/>
      <c r="U891" s="19" t="str">
        <f t="shared" si="231"/>
        <v/>
      </c>
      <c r="V891" s="19" t="str">
        <f t="shared" si="225"/>
        <v/>
      </c>
      <c r="W891" s="19" t="str">
        <f t="shared" si="226"/>
        <v/>
      </c>
      <c r="X891" s="19" t="str">
        <f t="shared" si="227"/>
        <v/>
      </c>
      <c r="Y891" s="19" t="str">
        <f t="shared" si="232"/>
        <v/>
      </c>
      <c r="Z891" s="27" t="str">
        <f t="shared" si="228"/>
        <v/>
      </c>
      <c r="AA891" s="32"/>
      <c r="AB891" s="36"/>
      <c r="AC891" s="35" t="str">
        <f t="shared" si="218"/>
        <v/>
      </c>
      <c r="AD891" s="35" t="str">
        <f>IF(AA891="","",SUMIFS(商品管理表!$N$8:$N$10000,商品管理表!$C$8:$C$10000,仕入れ管理表!$D891,商品管理表!$Y$8:$Y$10000,"済"))</f>
        <v/>
      </c>
      <c r="AE891" s="35" t="str">
        <f t="shared" si="233"/>
        <v/>
      </c>
      <c r="AF891" s="18"/>
      <c r="AG891" s="18"/>
      <c r="AH891" s="18"/>
      <c r="AI891" s="156" t="str">
        <f t="shared" si="229"/>
        <v/>
      </c>
      <c r="AJ891" s="127"/>
      <c r="AK891" s="128" t="str">
        <f t="shared" si="230"/>
        <v/>
      </c>
      <c r="AL891" s="128"/>
    </row>
    <row r="892" spans="3:38" x14ac:dyDescent="0.2">
      <c r="C892" s="150">
        <v>884</v>
      </c>
      <c r="D892" s="151"/>
      <c r="E892" s="21"/>
      <c r="F892" s="24"/>
      <c r="G892" s="3"/>
      <c r="H892" s="3"/>
      <c r="I892" s="26"/>
      <c r="J892" s="26"/>
      <c r="K892" s="33"/>
      <c r="L892" s="34"/>
      <c r="M892" s="34" t="str">
        <f t="shared" si="221"/>
        <v/>
      </c>
      <c r="N892" s="34" t="str">
        <f t="shared" si="219"/>
        <v/>
      </c>
      <c r="O892" s="34"/>
      <c r="P892" s="34" t="str">
        <f t="shared" si="220"/>
        <v/>
      </c>
      <c r="Q892" s="34" t="str">
        <f t="shared" si="222"/>
        <v/>
      </c>
      <c r="R892" s="34" t="str">
        <f t="shared" si="223"/>
        <v/>
      </c>
      <c r="S892" s="19" t="str">
        <f t="shared" si="224"/>
        <v/>
      </c>
      <c r="T892" s="19"/>
      <c r="U892" s="19" t="str">
        <f t="shared" si="231"/>
        <v/>
      </c>
      <c r="V892" s="19" t="str">
        <f t="shared" si="225"/>
        <v/>
      </c>
      <c r="W892" s="19" t="str">
        <f t="shared" si="226"/>
        <v/>
      </c>
      <c r="X892" s="19" t="str">
        <f t="shared" si="227"/>
        <v/>
      </c>
      <c r="Y892" s="19" t="str">
        <f t="shared" si="232"/>
        <v/>
      </c>
      <c r="Z892" s="27" t="str">
        <f t="shared" si="228"/>
        <v/>
      </c>
      <c r="AA892" s="32"/>
      <c r="AB892" s="36"/>
      <c r="AC892" s="35" t="str">
        <f t="shared" si="218"/>
        <v/>
      </c>
      <c r="AD892" s="35" t="str">
        <f>IF(AA892="","",SUMIFS(商品管理表!$N$8:$N$10000,商品管理表!$C$8:$C$10000,仕入れ管理表!$D892,商品管理表!$Y$8:$Y$10000,"済"))</f>
        <v/>
      </c>
      <c r="AE892" s="35" t="str">
        <f t="shared" si="233"/>
        <v/>
      </c>
      <c r="AF892" s="18"/>
      <c r="AG892" s="18"/>
      <c r="AH892" s="18"/>
      <c r="AI892" s="156" t="str">
        <f t="shared" si="229"/>
        <v/>
      </c>
      <c r="AJ892" s="127"/>
      <c r="AK892" s="128" t="str">
        <f t="shared" si="230"/>
        <v/>
      </c>
      <c r="AL892" s="128"/>
    </row>
    <row r="893" spans="3:38" x14ac:dyDescent="0.2">
      <c r="C893" s="150">
        <v>885</v>
      </c>
      <c r="D893" s="151"/>
      <c r="E893" s="21"/>
      <c r="F893" s="24"/>
      <c r="G893" s="3"/>
      <c r="H893" s="3"/>
      <c r="I893" s="26"/>
      <c r="J893" s="26"/>
      <c r="K893" s="33"/>
      <c r="L893" s="34"/>
      <c r="M893" s="34" t="str">
        <f t="shared" si="221"/>
        <v/>
      </c>
      <c r="N893" s="34" t="str">
        <f t="shared" si="219"/>
        <v/>
      </c>
      <c r="O893" s="34"/>
      <c r="P893" s="34" t="str">
        <f t="shared" si="220"/>
        <v/>
      </c>
      <c r="Q893" s="34" t="str">
        <f t="shared" si="222"/>
        <v/>
      </c>
      <c r="R893" s="34" t="str">
        <f t="shared" si="223"/>
        <v/>
      </c>
      <c r="S893" s="19" t="str">
        <f t="shared" si="224"/>
        <v/>
      </c>
      <c r="T893" s="19"/>
      <c r="U893" s="19" t="str">
        <f t="shared" si="231"/>
        <v/>
      </c>
      <c r="V893" s="19" t="str">
        <f t="shared" si="225"/>
        <v/>
      </c>
      <c r="W893" s="19" t="str">
        <f t="shared" si="226"/>
        <v/>
      </c>
      <c r="X893" s="19" t="str">
        <f t="shared" si="227"/>
        <v/>
      </c>
      <c r="Y893" s="19" t="str">
        <f t="shared" si="232"/>
        <v/>
      </c>
      <c r="Z893" s="27" t="str">
        <f t="shared" si="228"/>
        <v/>
      </c>
      <c r="AA893" s="32"/>
      <c r="AB893" s="36"/>
      <c r="AC893" s="35" t="str">
        <f t="shared" si="218"/>
        <v/>
      </c>
      <c r="AD893" s="35" t="str">
        <f>IF(AA893="","",SUMIFS(商品管理表!$N$8:$N$10000,商品管理表!$C$8:$C$10000,仕入れ管理表!$D893,商品管理表!$Y$8:$Y$10000,"済"))</f>
        <v/>
      </c>
      <c r="AE893" s="35" t="str">
        <f t="shared" si="233"/>
        <v/>
      </c>
      <c r="AF893" s="18"/>
      <c r="AG893" s="18"/>
      <c r="AH893" s="18"/>
      <c r="AI893" s="156" t="str">
        <f t="shared" si="229"/>
        <v/>
      </c>
      <c r="AJ893" s="127"/>
      <c r="AK893" s="128" t="str">
        <f t="shared" si="230"/>
        <v/>
      </c>
      <c r="AL893" s="128"/>
    </row>
    <row r="894" spans="3:38" x14ac:dyDescent="0.2">
      <c r="C894" s="150">
        <v>886</v>
      </c>
      <c r="D894" s="151"/>
      <c r="E894" s="21"/>
      <c r="F894" s="24"/>
      <c r="G894" s="3"/>
      <c r="H894" s="3"/>
      <c r="I894" s="26"/>
      <c r="J894" s="26"/>
      <c r="K894" s="33"/>
      <c r="L894" s="34"/>
      <c r="M894" s="34" t="str">
        <f t="shared" si="221"/>
        <v/>
      </c>
      <c r="N894" s="34" t="str">
        <f t="shared" si="219"/>
        <v/>
      </c>
      <c r="O894" s="34"/>
      <c r="P894" s="34" t="str">
        <f t="shared" si="220"/>
        <v/>
      </c>
      <c r="Q894" s="34" t="str">
        <f t="shared" si="222"/>
        <v/>
      </c>
      <c r="R894" s="34" t="str">
        <f t="shared" si="223"/>
        <v/>
      </c>
      <c r="S894" s="19" t="str">
        <f t="shared" si="224"/>
        <v/>
      </c>
      <c r="T894" s="19"/>
      <c r="U894" s="19" t="str">
        <f t="shared" si="231"/>
        <v/>
      </c>
      <c r="V894" s="19" t="str">
        <f t="shared" si="225"/>
        <v/>
      </c>
      <c r="W894" s="19" t="str">
        <f t="shared" si="226"/>
        <v/>
      </c>
      <c r="X894" s="19" t="str">
        <f t="shared" si="227"/>
        <v/>
      </c>
      <c r="Y894" s="19" t="str">
        <f t="shared" si="232"/>
        <v/>
      </c>
      <c r="Z894" s="27" t="str">
        <f t="shared" si="228"/>
        <v/>
      </c>
      <c r="AA894" s="32"/>
      <c r="AB894" s="36"/>
      <c r="AC894" s="35" t="str">
        <f t="shared" si="218"/>
        <v/>
      </c>
      <c r="AD894" s="35" t="str">
        <f>IF(AA894="","",SUMIFS(商品管理表!$N$8:$N$10000,商品管理表!$C$8:$C$10000,仕入れ管理表!$D894,商品管理表!$Y$8:$Y$10000,"済"))</f>
        <v/>
      </c>
      <c r="AE894" s="35" t="str">
        <f t="shared" si="233"/>
        <v/>
      </c>
      <c r="AF894" s="18"/>
      <c r="AG894" s="18"/>
      <c r="AH894" s="18"/>
      <c r="AI894" s="156" t="str">
        <f t="shared" si="229"/>
        <v/>
      </c>
      <c r="AJ894" s="127"/>
      <c r="AK894" s="128" t="str">
        <f t="shared" si="230"/>
        <v/>
      </c>
      <c r="AL894" s="128"/>
    </row>
    <row r="895" spans="3:38" x14ac:dyDescent="0.2">
      <c r="C895" s="150">
        <v>887</v>
      </c>
      <c r="D895" s="151"/>
      <c r="E895" s="21"/>
      <c r="F895" s="24"/>
      <c r="G895" s="3"/>
      <c r="H895" s="3"/>
      <c r="I895" s="26"/>
      <c r="J895" s="26"/>
      <c r="K895" s="33"/>
      <c r="L895" s="34"/>
      <c r="M895" s="34" t="str">
        <f t="shared" si="221"/>
        <v/>
      </c>
      <c r="N895" s="34" t="str">
        <f t="shared" si="219"/>
        <v/>
      </c>
      <c r="O895" s="34"/>
      <c r="P895" s="34" t="str">
        <f t="shared" si="220"/>
        <v/>
      </c>
      <c r="Q895" s="34" t="str">
        <f t="shared" si="222"/>
        <v/>
      </c>
      <c r="R895" s="34" t="str">
        <f t="shared" si="223"/>
        <v/>
      </c>
      <c r="S895" s="19" t="str">
        <f t="shared" si="224"/>
        <v/>
      </c>
      <c r="T895" s="19"/>
      <c r="U895" s="19" t="str">
        <f t="shared" si="231"/>
        <v/>
      </c>
      <c r="V895" s="19" t="str">
        <f t="shared" si="225"/>
        <v/>
      </c>
      <c r="W895" s="19" t="str">
        <f t="shared" si="226"/>
        <v/>
      </c>
      <c r="X895" s="19" t="str">
        <f t="shared" si="227"/>
        <v/>
      </c>
      <c r="Y895" s="19" t="str">
        <f t="shared" si="232"/>
        <v/>
      </c>
      <c r="Z895" s="27" t="str">
        <f t="shared" si="228"/>
        <v/>
      </c>
      <c r="AA895" s="32"/>
      <c r="AB895" s="36"/>
      <c r="AC895" s="35" t="str">
        <f t="shared" si="218"/>
        <v/>
      </c>
      <c r="AD895" s="35" t="str">
        <f>IF(AA895="","",SUMIFS(商品管理表!$N$8:$N$10000,商品管理表!$C$8:$C$10000,仕入れ管理表!$D895,商品管理表!$Y$8:$Y$10000,"済"))</f>
        <v/>
      </c>
      <c r="AE895" s="35" t="str">
        <f t="shared" si="233"/>
        <v/>
      </c>
      <c r="AF895" s="18"/>
      <c r="AG895" s="18"/>
      <c r="AH895" s="18"/>
      <c r="AI895" s="156" t="str">
        <f t="shared" si="229"/>
        <v/>
      </c>
      <c r="AJ895" s="127"/>
      <c r="AK895" s="128" t="str">
        <f t="shared" si="230"/>
        <v/>
      </c>
      <c r="AL895" s="128"/>
    </row>
    <row r="896" spans="3:38" x14ac:dyDescent="0.2">
      <c r="C896" s="150">
        <v>888</v>
      </c>
      <c r="D896" s="151"/>
      <c r="E896" s="21"/>
      <c r="F896" s="24"/>
      <c r="G896" s="3"/>
      <c r="H896" s="3"/>
      <c r="I896" s="26"/>
      <c r="J896" s="26"/>
      <c r="K896" s="33"/>
      <c r="L896" s="34"/>
      <c r="M896" s="34" t="str">
        <f t="shared" si="221"/>
        <v/>
      </c>
      <c r="N896" s="34" t="str">
        <f t="shared" si="219"/>
        <v/>
      </c>
      <c r="O896" s="34"/>
      <c r="P896" s="34" t="str">
        <f t="shared" si="220"/>
        <v/>
      </c>
      <c r="Q896" s="34" t="str">
        <f t="shared" si="222"/>
        <v/>
      </c>
      <c r="R896" s="34" t="str">
        <f t="shared" si="223"/>
        <v/>
      </c>
      <c r="S896" s="19" t="str">
        <f t="shared" si="224"/>
        <v/>
      </c>
      <c r="T896" s="19"/>
      <c r="U896" s="19" t="str">
        <f t="shared" si="231"/>
        <v/>
      </c>
      <c r="V896" s="19" t="str">
        <f t="shared" si="225"/>
        <v/>
      </c>
      <c r="W896" s="19" t="str">
        <f t="shared" si="226"/>
        <v/>
      </c>
      <c r="X896" s="19" t="str">
        <f t="shared" si="227"/>
        <v/>
      </c>
      <c r="Y896" s="19" t="str">
        <f t="shared" si="232"/>
        <v/>
      </c>
      <c r="Z896" s="27" t="str">
        <f t="shared" si="228"/>
        <v/>
      </c>
      <c r="AA896" s="32"/>
      <c r="AB896" s="36"/>
      <c r="AC896" s="35" t="str">
        <f t="shared" si="218"/>
        <v/>
      </c>
      <c r="AD896" s="35" t="str">
        <f>IF(AA896="","",SUMIFS(商品管理表!$N$8:$N$10000,商品管理表!$C$8:$C$10000,仕入れ管理表!$D896,商品管理表!$Y$8:$Y$10000,"済"))</f>
        <v/>
      </c>
      <c r="AE896" s="35" t="str">
        <f t="shared" si="233"/>
        <v/>
      </c>
      <c r="AF896" s="18"/>
      <c r="AG896" s="18"/>
      <c r="AH896" s="18"/>
      <c r="AI896" s="156" t="str">
        <f t="shared" si="229"/>
        <v/>
      </c>
      <c r="AJ896" s="127"/>
      <c r="AK896" s="128" t="str">
        <f t="shared" si="230"/>
        <v/>
      </c>
      <c r="AL896" s="128"/>
    </row>
    <row r="897" spans="3:38" x14ac:dyDescent="0.2">
      <c r="C897" s="150">
        <v>889</v>
      </c>
      <c r="D897" s="151"/>
      <c r="E897" s="21"/>
      <c r="F897" s="24"/>
      <c r="G897" s="3"/>
      <c r="H897" s="3"/>
      <c r="I897" s="26"/>
      <c r="J897" s="26"/>
      <c r="K897" s="33"/>
      <c r="L897" s="34"/>
      <c r="M897" s="34" t="str">
        <f t="shared" si="221"/>
        <v/>
      </c>
      <c r="N897" s="34" t="str">
        <f t="shared" si="219"/>
        <v/>
      </c>
      <c r="O897" s="34"/>
      <c r="P897" s="34" t="str">
        <f t="shared" si="220"/>
        <v/>
      </c>
      <c r="Q897" s="34" t="str">
        <f t="shared" si="222"/>
        <v/>
      </c>
      <c r="R897" s="34" t="str">
        <f t="shared" si="223"/>
        <v/>
      </c>
      <c r="S897" s="19" t="str">
        <f t="shared" si="224"/>
        <v/>
      </c>
      <c r="T897" s="19"/>
      <c r="U897" s="19" t="str">
        <f t="shared" si="231"/>
        <v/>
      </c>
      <c r="V897" s="19" t="str">
        <f t="shared" si="225"/>
        <v/>
      </c>
      <c r="W897" s="19" t="str">
        <f t="shared" si="226"/>
        <v/>
      </c>
      <c r="X897" s="19" t="str">
        <f t="shared" si="227"/>
        <v/>
      </c>
      <c r="Y897" s="19" t="str">
        <f t="shared" si="232"/>
        <v/>
      </c>
      <c r="Z897" s="27" t="str">
        <f t="shared" si="228"/>
        <v/>
      </c>
      <c r="AA897" s="32"/>
      <c r="AB897" s="36"/>
      <c r="AC897" s="35" t="str">
        <f t="shared" si="218"/>
        <v/>
      </c>
      <c r="AD897" s="35" t="str">
        <f>IF(AA897="","",SUMIFS(商品管理表!$N$8:$N$10000,商品管理表!$C$8:$C$10000,仕入れ管理表!$D897,商品管理表!$Y$8:$Y$10000,"済"))</f>
        <v/>
      </c>
      <c r="AE897" s="35" t="str">
        <f t="shared" si="233"/>
        <v/>
      </c>
      <c r="AF897" s="18"/>
      <c r="AG897" s="18"/>
      <c r="AH897" s="18"/>
      <c r="AI897" s="156" t="str">
        <f t="shared" si="229"/>
        <v/>
      </c>
      <c r="AJ897" s="127"/>
      <c r="AK897" s="128" t="str">
        <f t="shared" si="230"/>
        <v/>
      </c>
      <c r="AL897" s="128"/>
    </row>
    <row r="898" spans="3:38" x14ac:dyDescent="0.2">
      <c r="C898" s="150">
        <v>890</v>
      </c>
      <c r="D898" s="151"/>
      <c r="E898" s="21"/>
      <c r="F898" s="24"/>
      <c r="G898" s="3"/>
      <c r="H898" s="3"/>
      <c r="I898" s="26"/>
      <c r="J898" s="26"/>
      <c r="K898" s="33"/>
      <c r="L898" s="34"/>
      <c r="M898" s="34" t="str">
        <f t="shared" si="221"/>
        <v/>
      </c>
      <c r="N898" s="34" t="str">
        <f t="shared" si="219"/>
        <v/>
      </c>
      <c r="O898" s="34"/>
      <c r="P898" s="34" t="str">
        <f t="shared" si="220"/>
        <v/>
      </c>
      <c r="Q898" s="34" t="str">
        <f t="shared" si="222"/>
        <v/>
      </c>
      <c r="R898" s="34" t="str">
        <f t="shared" si="223"/>
        <v/>
      </c>
      <c r="S898" s="19" t="str">
        <f t="shared" si="224"/>
        <v/>
      </c>
      <c r="T898" s="19"/>
      <c r="U898" s="19" t="str">
        <f t="shared" si="231"/>
        <v/>
      </c>
      <c r="V898" s="19" t="str">
        <f t="shared" si="225"/>
        <v/>
      </c>
      <c r="W898" s="19" t="str">
        <f t="shared" si="226"/>
        <v/>
      </c>
      <c r="X898" s="19" t="str">
        <f t="shared" si="227"/>
        <v/>
      </c>
      <c r="Y898" s="19" t="str">
        <f t="shared" si="232"/>
        <v/>
      </c>
      <c r="Z898" s="27" t="str">
        <f t="shared" si="228"/>
        <v/>
      </c>
      <c r="AA898" s="32"/>
      <c r="AB898" s="36"/>
      <c r="AC898" s="35" t="str">
        <f t="shared" si="218"/>
        <v/>
      </c>
      <c r="AD898" s="35" t="str">
        <f>IF(AA898="","",SUMIFS(商品管理表!$N$8:$N$10000,商品管理表!$C$8:$C$10000,仕入れ管理表!$D898,商品管理表!$Y$8:$Y$10000,"済"))</f>
        <v/>
      </c>
      <c r="AE898" s="35" t="str">
        <f t="shared" si="233"/>
        <v/>
      </c>
      <c r="AF898" s="18"/>
      <c r="AG898" s="18"/>
      <c r="AH898" s="18"/>
      <c r="AI898" s="156" t="str">
        <f t="shared" si="229"/>
        <v/>
      </c>
      <c r="AJ898" s="127"/>
      <c r="AK898" s="128" t="str">
        <f t="shared" si="230"/>
        <v/>
      </c>
      <c r="AL898" s="128"/>
    </row>
    <row r="899" spans="3:38" x14ac:dyDescent="0.2">
      <c r="C899" s="150">
        <v>891</v>
      </c>
      <c r="D899" s="151"/>
      <c r="E899" s="21"/>
      <c r="F899" s="24"/>
      <c r="G899" s="3"/>
      <c r="H899" s="3"/>
      <c r="I899" s="26"/>
      <c r="J899" s="26"/>
      <c r="K899" s="33"/>
      <c r="L899" s="34"/>
      <c r="M899" s="34" t="str">
        <f t="shared" si="221"/>
        <v/>
      </c>
      <c r="N899" s="34" t="str">
        <f t="shared" si="219"/>
        <v/>
      </c>
      <c r="O899" s="34"/>
      <c r="P899" s="34" t="str">
        <f t="shared" si="220"/>
        <v/>
      </c>
      <c r="Q899" s="34" t="str">
        <f t="shared" si="222"/>
        <v/>
      </c>
      <c r="R899" s="34" t="str">
        <f t="shared" si="223"/>
        <v/>
      </c>
      <c r="S899" s="19" t="str">
        <f t="shared" si="224"/>
        <v/>
      </c>
      <c r="T899" s="19"/>
      <c r="U899" s="19" t="str">
        <f t="shared" si="231"/>
        <v/>
      </c>
      <c r="V899" s="19" t="str">
        <f t="shared" si="225"/>
        <v/>
      </c>
      <c r="W899" s="19" t="str">
        <f t="shared" si="226"/>
        <v/>
      </c>
      <c r="X899" s="19" t="str">
        <f t="shared" si="227"/>
        <v/>
      </c>
      <c r="Y899" s="19" t="str">
        <f t="shared" si="232"/>
        <v/>
      </c>
      <c r="Z899" s="27" t="str">
        <f t="shared" si="228"/>
        <v/>
      </c>
      <c r="AA899" s="32"/>
      <c r="AB899" s="36"/>
      <c r="AC899" s="35" t="str">
        <f t="shared" si="218"/>
        <v/>
      </c>
      <c r="AD899" s="35" t="str">
        <f>IF(AA899="","",SUMIFS(商品管理表!$N$8:$N$10000,商品管理表!$C$8:$C$10000,仕入れ管理表!$D899,商品管理表!$Y$8:$Y$10000,"済"))</f>
        <v/>
      </c>
      <c r="AE899" s="35" t="str">
        <f t="shared" si="233"/>
        <v/>
      </c>
      <c r="AF899" s="18"/>
      <c r="AG899" s="18"/>
      <c r="AH899" s="18"/>
      <c r="AI899" s="156" t="str">
        <f t="shared" si="229"/>
        <v/>
      </c>
      <c r="AJ899" s="127"/>
      <c r="AK899" s="128" t="str">
        <f t="shared" si="230"/>
        <v/>
      </c>
      <c r="AL899" s="128"/>
    </row>
    <row r="900" spans="3:38" x14ac:dyDescent="0.2">
      <c r="C900" s="150">
        <v>892</v>
      </c>
      <c r="D900" s="151"/>
      <c r="E900" s="21"/>
      <c r="F900" s="24"/>
      <c r="G900" s="3"/>
      <c r="H900" s="3"/>
      <c r="I900" s="26"/>
      <c r="J900" s="26"/>
      <c r="K900" s="33"/>
      <c r="L900" s="34"/>
      <c r="M900" s="34" t="str">
        <f t="shared" si="221"/>
        <v/>
      </c>
      <c r="N900" s="34" t="str">
        <f t="shared" si="219"/>
        <v/>
      </c>
      <c r="O900" s="34"/>
      <c r="P900" s="34" t="str">
        <f t="shared" si="220"/>
        <v/>
      </c>
      <c r="Q900" s="34" t="str">
        <f t="shared" si="222"/>
        <v/>
      </c>
      <c r="R900" s="34" t="str">
        <f t="shared" si="223"/>
        <v/>
      </c>
      <c r="S900" s="19" t="str">
        <f t="shared" si="224"/>
        <v/>
      </c>
      <c r="T900" s="19"/>
      <c r="U900" s="19" t="str">
        <f t="shared" si="231"/>
        <v/>
      </c>
      <c r="V900" s="19" t="str">
        <f t="shared" si="225"/>
        <v/>
      </c>
      <c r="W900" s="19" t="str">
        <f t="shared" si="226"/>
        <v/>
      </c>
      <c r="X900" s="19" t="str">
        <f t="shared" si="227"/>
        <v/>
      </c>
      <c r="Y900" s="19" t="str">
        <f t="shared" si="232"/>
        <v/>
      </c>
      <c r="Z900" s="27" t="str">
        <f t="shared" si="228"/>
        <v/>
      </c>
      <c r="AA900" s="32"/>
      <c r="AB900" s="36"/>
      <c r="AC900" s="35" t="str">
        <f t="shared" si="218"/>
        <v/>
      </c>
      <c r="AD900" s="35" t="str">
        <f>IF(AA900="","",SUMIFS(商品管理表!$N$8:$N$10000,商品管理表!$C$8:$C$10000,仕入れ管理表!$D900,商品管理表!$Y$8:$Y$10000,"済"))</f>
        <v/>
      </c>
      <c r="AE900" s="35" t="str">
        <f t="shared" si="233"/>
        <v/>
      </c>
      <c r="AF900" s="18"/>
      <c r="AG900" s="18"/>
      <c r="AH900" s="18"/>
      <c r="AI900" s="156" t="str">
        <f t="shared" si="229"/>
        <v/>
      </c>
      <c r="AJ900" s="127"/>
      <c r="AK900" s="128" t="str">
        <f t="shared" si="230"/>
        <v/>
      </c>
      <c r="AL900" s="128"/>
    </row>
    <row r="901" spans="3:38" x14ac:dyDescent="0.2">
      <c r="C901" s="150">
        <v>893</v>
      </c>
      <c r="D901" s="151"/>
      <c r="E901" s="21"/>
      <c r="F901" s="24"/>
      <c r="G901" s="3"/>
      <c r="H901" s="3"/>
      <c r="I901" s="26"/>
      <c r="J901" s="26"/>
      <c r="K901" s="33"/>
      <c r="L901" s="34"/>
      <c r="M901" s="34" t="str">
        <f t="shared" si="221"/>
        <v/>
      </c>
      <c r="N901" s="34" t="str">
        <f t="shared" si="219"/>
        <v/>
      </c>
      <c r="O901" s="34"/>
      <c r="P901" s="34" t="str">
        <f t="shared" si="220"/>
        <v/>
      </c>
      <c r="Q901" s="34" t="str">
        <f t="shared" si="222"/>
        <v/>
      </c>
      <c r="R901" s="34" t="str">
        <f t="shared" si="223"/>
        <v/>
      </c>
      <c r="S901" s="19" t="str">
        <f t="shared" si="224"/>
        <v/>
      </c>
      <c r="T901" s="19"/>
      <c r="U901" s="19" t="str">
        <f t="shared" si="231"/>
        <v/>
      </c>
      <c r="V901" s="19" t="str">
        <f t="shared" si="225"/>
        <v/>
      </c>
      <c r="W901" s="19" t="str">
        <f t="shared" si="226"/>
        <v/>
      </c>
      <c r="X901" s="19" t="str">
        <f t="shared" si="227"/>
        <v/>
      </c>
      <c r="Y901" s="19" t="str">
        <f t="shared" si="232"/>
        <v/>
      </c>
      <c r="Z901" s="27" t="str">
        <f t="shared" si="228"/>
        <v/>
      </c>
      <c r="AA901" s="32"/>
      <c r="AB901" s="36"/>
      <c r="AC901" s="35" t="str">
        <f t="shared" si="218"/>
        <v/>
      </c>
      <c r="AD901" s="35" t="str">
        <f>IF(AA901="","",SUMIFS(商品管理表!$N$8:$N$10000,商品管理表!$C$8:$C$10000,仕入れ管理表!$D901,商品管理表!$Y$8:$Y$10000,"済"))</f>
        <v/>
      </c>
      <c r="AE901" s="35" t="str">
        <f t="shared" si="233"/>
        <v/>
      </c>
      <c r="AF901" s="18"/>
      <c r="AG901" s="18"/>
      <c r="AH901" s="18"/>
      <c r="AI901" s="156" t="str">
        <f t="shared" si="229"/>
        <v/>
      </c>
      <c r="AJ901" s="127"/>
      <c r="AK901" s="128" t="str">
        <f t="shared" si="230"/>
        <v/>
      </c>
      <c r="AL901" s="128"/>
    </row>
    <row r="902" spans="3:38" x14ac:dyDescent="0.2">
      <c r="C902" s="150">
        <v>894</v>
      </c>
      <c r="D902" s="151"/>
      <c r="E902" s="21"/>
      <c r="F902" s="24"/>
      <c r="G902" s="3"/>
      <c r="H902" s="3"/>
      <c r="I902" s="26"/>
      <c r="J902" s="26"/>
      <c r="K902" s="33"/>
      <c r="L902" s="34"/>
      <c r="M902" s="34" t="str">
        <f t="shared" si="221"/>
        <v/>
      </c>
      <c r="N902" s="34" t="str">
        <f t="shared" si="219"/>
        <v/>
      </c>
      <c r="O902" s="34"/>
      <c r="P902" s="34" t="str">
        <f t="shared" si="220"/>
        <v/>
      </c>
      <c r="Q902" s="34" t="str">
        <f t="shared" si="222"/>
        <v/>
      </c>
      <c r="R902" s="34" t="str">
        <f t="shared" si="223"/>
        <v/>
      </c>
      <c r="S902" s="19" t="str">
        <f t="shared" si="224"/>
        <v/>
      </c>
      <c r="T902" s="19"/>
      <c r="U902" s="19" t="str">
        <f t="shared" si="231"/>
        <v/>
      </c>
      <c r="V902" s="19" t="str">
        <f t="shared" si="225"/>
        <v/>
      </c>
      <c r="W902" s="19" t="str">
        <f t="shared" si="226"/>
        <v/>
      </c>
      <c r="X902" s="19" t="str">
        <f t="shared" si="227"/>
        <v/>
      </c>
      <c r="Y902" s="19" t="str">
        <f t="shared" si="232"/>
        <v/>
      </c>
      <c r="Z902" s="27" t="str">
        <f t="shared" si="228"/>
        <v/>
      </c>
      <c r="AA902" s="32"/>
      <c r="AB902" s="36"/>
      <c r="AC902" s="35" t="str">
        <f t="shared" si="218"/>
        <v/>
      </c>
      <c r="AD902" s="35" t="str">
        <f>IF(AA902="","",SUMIFS(商品管理表!$N$8:$N$10000,商品管理表!$C$8:$C$10000,仕入れ管理表!$D902,商品管理表!$Y$8:$Y$10000,"済"))</f>
        <v/>
      </c>
      <c r="AE902" s="35" t="str">
        <f t="shared" si="233"/>
        <v/>
      </c>
      <c r="AF902" s="18"/>
      <c r="AG902" s="18"/>
      <c r="AH902" s="18"/>
      <c r="AI902" s="156" t="str">
        <f t="shared" si="229"/>
        <v/>
      </c>
      <c r="AJ902" s="127"/>
      <c r="AK902" s="128" t="str">
        <f t="shared" si="230"/>
        <v/>
      </c>
      <c r="AL902" s="128"/>
    </row>
    <row r="903" spans="3:38" x14ac:dyDescent="0.2">
      <c r="C903" s="150">
        <v>895</v>
      </c>
      <c r="D903" s="151"/>
      <c r="E903" s="21"/>
      <c r="F903" s="24"/>
      <c r="G903" s="3"/>
      <c r="H903" s="3"/>
      <c r="I903" s="26"/>
      <c r="J903" s="26"/>
      <c r="K903" s="33"/>
      <c r="L903" s="34"/>
      <c r="M903" s="34" t="str">
        <f t="shared" si="221"/>
        <v/>
      </c>
      <c r="N903" s="34" t="str">
        <f t="shared" si="219"/>
        <v/>
      </c>
      <c r="O903" s="34"/>
      <c r="P903" s="34" t="str">
        <f t="shared" si="220"/>
        <v/>
      </c>
      <c r="Q903" s="34" t="str">
        <f t="shared" si="222"/>
        <v/>
      </c>
      <c r="R903" s="34" t="str">
        <f t="shared" si="223"/>
        <v/>
      </c>
      <c r="S903" s="19" t="str">
        <f t="shared" si="224"/>
        <v/>
      </c>
      <c r="T903" s="19"/>
      <c r="U903" s="19" t="str">
        <f t="shared" si="231"/>
        <v/>
      </c>
      <c r="V903" s="19" t="str">
        <f t="shared" si="225"/>
        <v/>
      </c>
      <c r="W903" s="19" t="str">
        <f t="shared" si="226"/>
        <v/>
      </c>
      <c r="X903" s="19" t="str">
        <f t="shared" si="227"/>
        <v/>
      </c>
      <c r="Y903" s="19" t="str">
        <f t="shared" si="232"/>
        <v/>
      </c>
      <c r="Z903" s="27" t="str">
        <f t="shared" si="228"/>
        <v/>
      </c>
      <c r="AA903" s="32"/>
      <c r="AB903" s="36"/>
      <c r="AC903" s="35" t="str">
        <f t="shared" si="218"/>
        <v/>
      </c>
      <c r="AD903" s="35" t="str">
        <f>IF(AA903="","",SUMIFS(商品管理表!$N$8:$N$10000,商品管理表!$C$8:$C$10000,仕入れ管理表!$D903,商品管理表!$Y$8:$Y$10000,"済"))</f>
        <v/>
      </c>
      <c r="AE903" s="35" t="str">
        <f t="shared" si="233"/>
        <v/>
      </c>
      <c r="AF903" s="18"/>
      <c r="AG903" s="18"/>
      <c r="AH903" s="18"/>
      <c r="AI903" s="156" t="str">
        <f t="shared" si="229"/>
        <v/>
      </c>
      <c r="AJ903" s="127"/>
      <c r="AK903" s="128" t="str">
        <f t="shared" si="230"/>
        <v/>
      </c>
      <c r="AL903" s="128"/>
    </row>
    <row r="904" spans="3:38" x14ac:dyDescent="0.2">
      <c r="C904" s="150">
        <v>896</v>
      </c>
      <c r="D904" s="151"/>
      <c r="E904" s="21"/>
      <c r="F904" s="24"/>
      <c r="G904" s="3"/>
      <c r="H904" s="3"/>
      <c r="I904" s="26"/>
      <c r="J904" s="26"/>
      <c r="K904" s="33"/>
      <c r="L904" s="34"/>
      <c r="M904" s="34" t="str">
        <f t="shared" si="221"/>
        <v/>
      </c>
      <c r="N904" s="34" t="str">
        <f t="shared" si="219"/>
        <v/>
      </c>
      <c r="O904" s="34"/>
      <c r="P904" s="34" t="str">
        <f t="shared" si="220"/>
        <v/>
      </c>
      <c r="Q904" s="34" t="str">
        <f t="shared" si="222"/>
        <v/>
      </c>
      <c r="R904" s="34" t="str">
        <f t="shared" si="223"/>
        <v/>
      </c>
      <c r="S904" s="19" t="str">
        <f t="shared" si="224"/>
        <v/>
      </c>
      <c r="T904" s="19"/>
      <c r="U904" s="19" t="str">
        <f t="shared" si="231"/>
        <v/>
      </c>
      <c r="V904" s="19" t="str">
        <f t="shared" si="225"/>
        <v/>
      </c>
      <c r="W904" s="19" t="str">
        <f t="shared" si="226"/>
        <v/>
      </c>
      <c r="X904" s="19" t="str">
        <f t="shared" si="227"/>
        <v/>
      </c>
      <c r="Y904" s="19" t="str">
        <f t="shared" si="232"/>
        <v/>
      </c>
      <c r="Z904" s="27" t="str">
        <f t="shared" si="228"/>
        <v/>
      </c>
      <c r="AA904" s="32"/>
      <c r="AB904" s="36"/>
      <c r="AC904" s="35" t="str">
        <f t="shared" ref="AC904:AC967" si="234">IF(AB904="","",IF(VLOOKUP($D904,出品日データ,1,FALSE)="","","済"))</f>
        <v/>
      </c>
      <c r="AD904" s="35" t="str">
        <f>IF(AA904="","",SUMIFS(商品管理表!$N$8:$N$10000,商品管理表!$C$8:$C$10000,仕入れ管理表!$D904,商品管理表!$Y$8:$Y$10000,"済"))</f>
        <v/>
      </c>
      <c r="AE904" s="35" t="str">
        <f t="shared" si="233"/>
        <v/>
      </c>
      <c r="AF904" s="18"/>
      <c r="AG904" s="18"/>
      <c r="AH904" s="18"/>
      <c r="AI904" s="156" t="str">
        <f t="shared" si="229"/>
        <v/>
      </c>
      <c r="AJ904" s="127"/>
      <c r="AK904" s="128" t="str">
        <f t="shared" si="230"/>
        <v/>
      </c>
      <c r="AL904" s="128"/>
    </row>
    <row r="905" spans="3:38" x14ac:dyDescent="0.2">
      <c r="C905" s="150">
        <v>897</v>
      </c>
      <c r="D905" s="151"/>
      <c r="E905" s="21"/>
      <c r="F905" s="24"/>
      <c r="G905" s="3"/>
      <c r="H905" s="3"/>
      <c r="I905" s="26"/>
      <c r="J905" s="26"/>
      <c r="K905" s="33"/>
      <c r="L905" s="34"/>
      <c r="M905" s="34" t="str">
        <f t="shared" si="221"/>
        <v/>
      </c>
      <c r="N905" s="34" t="str">
        <f t="shared" si="219"/>
        <v/>
      </c>
      <c r="O905" s="34"/>
      <c r="P905" s="34" t="str">
        <f t="shared" si="220"/>
        <v/>
      </c>
      <c r="Q905" s="34" t="str">
        <f t="shared" si="222"/>
        <v/>
      </c>
      <c r="R905" s="34" t="str">
        <f t="shared" si="223"/>
        <v/>
      </c>
      <c r="S905" s="19" t="str">
        <f t="shared" si="224"/>
        <v/>
      </c>
      <c r="T905" s="19"/>
      <c r="U905" s="19" t="str">
        <f t="shared" si="231"/>
        <v/>
      </c>
      <c r="V905" s="19" t="str">
        <f t="shared" si="225"/>
        <v/>
      </c>
      <c r="W905" s="19" t="str">
        <f t="shared" si="226"/>
        <v/>
      </c>
      <c r="X905" s="19" t="str">
        <f t="shared" si="227"/>
        <v/>
      </c>
      <c r="Y905" s="19" t="str">
        <f t="shared" si="232"/>
        <v/>
      </c>
      <c r="Z905" s="27" t="str">
        <f t="shared" si="228"/>
        <v/>
      </c>
      <c r="AA905" s="32"/>
      <c r="AB905" s="36"/>
      <c r="AC905" s="35" t="str">
        <f t="shared" si="234"/>
        <v/>
      </c>
      <c r="AD905" s="35" t="str">
        <f>IF(AA905="","",SUMIFS(商品管理表!$N$8:$N$10000,商品管理表!$C$8:$C$10000,仕入れ管理表!$D905,商品管理表!$Y$8:$Y$10000,"済"))</f>
        <v/>
      </c>
      <c r="AE905" s="35" t="str">
        <f t="shared" si="233"/>
        <v/>
      </c>
      <c r="AF905" s="18"/>
      <c r="AG905" s="18"/>
      <c r="AH905" s="18"/>
      <c r="AI905" s="156" t="str">
        <f t="shared" si="229"/>
        <v/>
      </c>
      <c r="AJ905" s="127"/>
      <c r="AK905" s="128" t="str">
        <f t="shared" si="230"/>
        <v/>
      </c>
      <c r="AL905" s="128"/>
    </row>
    <row r="906" spans="3:38" x14ac:dyDescent="0.2">
      <c r="C906" s="150">
        <v>898</v>
      </c>
      <c r="D906" s="151"/>
      <c r="E906" s="21"/>
      <c r="F906" s="24"/>
      <c r="G906" s="3"/>
      <c r="H906" s="3"/>
      <c r="I906" s="26"/>
      <c r="J906" s="26"/>
      <c r="K906" s="33"/>
      <c r="L906" s="34"/>
      <c r="M906" s="34" t="str">
        <f t="shared" si="221"/>
        <v/>
      </c>
      <c r="N906" s="34" t="str">
        <f t="shared" ref="N906:N969" si="235">IF(L906="","",L906)</f>
        <v/>
      </c>
      <c r="O906" s="34"/>
      <c r="P906" s="34" t="str">
        <f t="shared" ref="P906:P969" si="236">IF(L906="","",(N906+O906)*1.016)</f>
        <v/>
      </c>
      <c r="Q906" s="34" t="str">
        <f t="shared" si="222"/>
        <v/>
      </c>
      <c r="R906" s="34" t="str">
        <f t="shared" si="223"/>
        <v/>
      </c>
      <c r="S906" s="19" t="str">
        <f t="shared" si="224"/>
        <v/>
      </c>
      <c r="T906" s="19"/>
      <c r="U906" s="19" t="str">
        <f t="shared" si="231"/>
        <v/>
      </c>
      <c r="V906" s="19" t="str">
        <f t="shared" si="225"/>
        <v/>
      </c>
      <c r="W906" s="19" t="str">
        <f t="shared" si="226"/>
        <v/>
      </c>
      <c r="X906" s="19" t="str">
        <f t="shared" si="227"/>
        <v/>
      </c>
      <c r="Y906" s="19" t="str">
        <f t="shared" si="232"/>
        <v/>
      </c>
      <c r="Z906" s="27" t="str">
        <f t="shared" si="228"/>
        <v/>
      </c>
      <c r="AA906" s="32"/>
      <c r="AB906" s="36"/>
      <c r="AC906" s="35" t="str">
        <f t="shared" si="234"/>
        <v/>
      </c>
      <c r="AD906" s="35" t="str">
        <f>IF(AA906="","",SUMIFS(商品管理表!$N$8:$N$10000,商品管理表!$C$8:$C$10000,仕入れ管理表!$D906,商品管理表!$Y$8:$Y$10000,"済"))</f>
        <v/>
      </c>
      <c r="AE906" s="35" t="str">
        <f t="shared" si="233"/>
        <v/>
      </c>
      <c r="AF906" s="18"/>
      <c r="AG906" s="18"/>
      <c r="AH906" s="18"/>
      <c r="AI906" s="156" t="str">
        <f t="shared" si="229"/>
        <v/>
      </c>
      <c r="AJ906" s="127"/>
      <c r="AK906" s="128" t="str">
        <f t="shared" si="230"/>
        <v/>
      </c>
      <c r="AL906" s="128"/>
    </row>
    <row r="907" spans="3:38" x14ac:dyDescent="0.2">
      <c r="C907" s="150">
        <v>899</v>
      </c>
      <c r="D907" s="151"/>
      <c r="E907" s="21"/>
      <c r="F907" s="24"/>
      <c r="G907" s="3"/>
      <c r="H907" s="3"/>
      <c r="I907" s="26"/>
      <c r="J907" s="26"/>
      <c r="K907" s="33"/>
      <c r="L907" s="34"/>
      <c r="M907" s="34" t="str">
        <f t="shared" ref="M907:M970" si="237">IF(L907="","",L907*K907)</f>
        <v/>
      </c>
      <c r="N907" s="34" t="str">
        <f t="shared" si="235"/>
        <v/>
      </c>
      <c r="O907" s="34"/>
      <c r="P907" s="34" t="str">
        <f t="shared" si="236"/>
        <v/>
      </c>
      <c r="Q907" s="34" t="str">
        <f t="shared" ref="Q907:Q970" si="238">IF(N907="","",IF(O907="",0,N907*0.1))</f>
        <v/>
      </c>
      <c r="R907" s="34" t="str">
        <f t="shared" ref="R907:R970" si="239">IF(P907="","",P907+Q907)</f>
        <v/>
      </c>
      <c r="S907" s="19" t="str">
        <f t="shared" ref="S907:S970" si="240">IF(L907="","",P907*K907)</f>
        <v/>
      </c>
      <c r="T907" s="19"/>
      <c r="U907" s="19" t="str">
        <f t="shared" si="231"/>
        <v/>
      </c>
      <c r="V907" s="19" t="str">
        <f t="shared" ref="V907:V970" si="241">IF(T907="","",T907*0.0864)</f>
        <v/>
      </c>
      <c r="W907" s="19" t="str">
        <f t="shared" ref="W907:W970" si="242">IF(U907="","",U907*0.0864)</f>
        <v/>
      </c>
      <c r="X907" s="19" t="str">
        <f t="shared" ref="X907:X970" si="243">IF(T907="","",T907-R907-V907)</f>
        <v/>
      </c>
      <c r="Y907" s="19" t="str">
        <f t="shared" si="232"/>
        <v/>
      </c>
      <c r="Z907" s="27" t="str">
        <f t="shared" ref="Z907:Z970" si="244">IF(Y907="","",Y907/U907)</f>
        <v/>
      </c>
      <c r="AA907" s="32"/>
      <c r="AB907" s="36"/>
      <c r="AC907" s="35" t="str">
        <f t="shared" si="234"/>
        <v/>
      </c>
      <c r="AD907" s="35" t="str">
        <f>IF(AA907="","",SUMIFS(商品管理表!$N$8:$N$10000,商品管理表!$C$8:$C$10000,仕入れ管理表!$D907,商品管理表!$Y$8:$Y$10000,"済"))</f>
        <v/>
      </c>
      <c r="AE907" s="35" t="str">
        <f t="shared" si="233"/>
        <v/>
      </c>
      <c r="AF907" s="18"/>
      <c r="AG907" s="18"/>
      <c r="AH907" s="18"/>
      <c r="AI907" s="156" t="str">
        <f t="shared" ref="AI907:AI970" si="245">IF(O907="","","MyUS")</f>
        <v/>
      </c>
      <c r="AJ907" s="127"/>
      <c r="AK907" s="128" t="str">
        <f t="shared" ref="AK907:AK970" si="246">IF(AA907="済",N907*AE907,"")</f>
        <v/>
      </c>
      <c r="AL907" s="128"/>
    </row>
    <row r="908" spans="3:38" x14ac:dyDescent="0.2">
      <c r="C908" s="150">
        <v>900</v>
      </c>
      <c r="D908" s="151"/>
      <c r="E908" s="21"/>
      <c r="F908" s="24"/>
      <c r="G908" s="3"/>
      <c r="H908" s="3"/>
      <c r="I908" s="26"/>
      <c r="J908" s="26"/>
      <c r="K908" s="33"/>
      <c r="L908" s="34"/>
      <c r="M908" s="34" t="str">
        <f t="shared" si="237"/>
        <v/>
      </c>
      <c r="N908" s="34" t="str">
        <f t="shared" si="235"/>
        <v/>
      </c>
      <c r="O908" s="34"/>
      <c r="P908" s="34" t="str">
        <f t="shared" si="236"/>
        <v/>
      </c>
      <c r="Q908" s="34" t="str">
        <f t="shared" si="238"/>
        <v/>
      </c>
      <c r="R908" s="34" t="str">
        <f t="shared" si="239"/>
        <v/>
      </c>
      <c r="S908" s="19" t="str">
        <f t="shared" si="240"/>
        <v/>
      </c>
      <c r="T908" s="19"/>
      <c r="U908" s="19" t="str">
        <f t="shared" ref="U908:U971" si="247">IF(T908="","",K908*T908)</f>
        <v/>
      </c>
      <c r="V908" s="19" t="str">
        <f t="shared" si="241"/>
        <v/>
      </c>
      <c r="W908" s="19" t="str">
        <f t="shared" si="242"/>
        <v/>
      </c>
      <c r="X908" s="19" t="str">
        <f t="shared" si="243"/>
        <v/>
      </c>
      <c r="Y908" s="19" t="str">
        <f t="shared" ref="Y908:Y971" si="248">IF(U908="","",U908-W908-Q908-S908)</f>
        <v/>
      </c>
      <c r="Z908" s="27" t="str">
        <f t="shared" si="244"/>
        <v/>
      </c>
      <c r="AA908" s="32"/>
      <c r="AB908" s="36"/>
      <c r="AC908" s="35" t="str">
        <f t="shared" si="234"/>
        <v/>
      </c>
      <c r="AD908" s="35" t="str">
        <f>IF(AA908="","",SUMIFS(商品管理表!$N$8:$N$10000,商品管理表!$C$8:$C$10000,仕入れ管理表!$D908,商品管理表!$Y$8:$Y$10000,"済"))</f>
        <v/>
      </c>
      <c r="AE908" s="35" t="str">
        <f t="shared" ref="AE908:AE971" si="249">IF(AD908&lt;&gt;"",K908-AD908,"")</f>
        <v/>
      </c>
      <c r="AF908" s="18"/>
      <c r="AG908" s="18"/>
      <c r="AH908" s="18"/>
      <c r="AI908" s="156" t="str">
        <f t="shared" si="245"/>
        <v/>
      </c>
      <c r="AJ908" s="127"/>
      <c r="AK908" s="128" t="str">
        <f t="shared" si="246"/>
        <v/>
      </c>
      <c r="AL908" s="128"/>
    </row>
    <row r="909" spans="3:38" x14ac:dyDescent="0.2">
      <c r="C909" s="150">
        <v>901</v>
      </c>
      <c r="D909" s="151"/>
      <c r="E909" s="21"/>
      <c r="F909" s="24"/>
      <c r="G909" s="3"/>
      <c r="H909" s="3"/>
      <c r="I909" s="26"/>
      <c r="J909" s="26"/>
      <c r="K909" s="33"/>
      <c r="L909" s="34"/>
      <c r="M909" s="34" t="str">
        <f t="shared" si="237"/>
        <v/>
      </c>
      <c r="N909" s="34" t="str">
        <f t="shared" si="235"/>
        <v/>
      </c>
      <c r="O909" s="34"/>
      <c r="P909" s="34" t="str">
        <f t="shared" si="236"/>
        <v/>
      </c>
      <c r="Q909" s="34" t="str">
        <f t="shared" si="238"/>
        <v/>
      </c>
      <c r="R909" s="34" t="str">
        <f t="shared" si="239"/>
        <v/>
      </c>
      <c r="S909" s="19" t="str">
        <f t="shared" si="240"/>
        <v/>
      </c>
      <c r="T909" s="19"/>
      <c r="U909" s="19" t="str">
        <f t="shared" si="247"/>
        <v/>
      </c>
      <c r="V909" s="19" t="str">
        <f t="shared" si="241"/>
        <v/>
      </c>
      <c r="W909" s="19" t="str">
        <f t="shared" si="242"/>
        <v/>
      </c>
      <c r="X909" s="19" t="str">
        <f t="shared" si="243"/>
        <v/>
      </c>
      <c r="Y909" s="19" t="str">
        <f t="shared" si="248"/>
        <v/>
      </c>
      <c r="Z909" s="27" t="str">
        <f t="shared" si="244"/>
        <v/>
      </c>
      <c r="AA909" s="32"/>
      <c r="AB909" s="36"/>
      <c r="AC909" s="35" t="str">
        <f t="shared" si="234"/>
        <v/>
      </c>
      <c r="AD909" s="35" t="str">
        <f>IF(AA909="","",SUMIFS(商品管理表!$N$8:$N$10000,商品管理表!$C$8:$C$10000,仕入れ管理表!$D909,商品管理表!$Y$8:$Y$10000,"済"))</f>
        <v/>
      </c>
      <c r="AE909" s="35" t="str">
        <f t="shared" si="249"/>
        <v/>
      </c>
      <c r="AF909" s="18"/>
      <c r="AG909" s="18"/>
      <c r="AH909" s="18"/>
      <c r="AI909" s="156" t="str">
        <f t="shared" si="245"/>
        <v/>
      </c>
      <c r="AJ909" s="127"/>
      <c r="AK909" s="128" t="str">
        <f t="shared" si="246"/>
        <v/>
      </c>
      <c r="AL909" s="128"/>
    </row>
    <row r="910" spans="3:38" x14ac:dyDescent="0.2">
      <c r="C910" s="150">
        <v>902</v>
      </c>
      <c r="D910" s="151"/>
      <c r="E910" s="21"/>
      <c r="F910" s="24"/>
      <c r="G910" s="3"/>
      <c r="H910" s="3"/>
      <c r="I910" s="26"/>
      <c r="J910" s="26"/>
      <c r="K910" s="33"/>
      <c r="L910" s="34"/>
      <c r="M910" s="34" t="str">
        <f t="shared" si="237"/>
        <v/>
      </c>
      <c r="N910" s="34" t="str">
        <f t="shared" si="235"/>
        <v/>
      </c>
      <c r="O910" s="34"/>
      <c r="P910" s="34" t="str">
        <f t="shared" si="236"/>
        <v/>
      </c>
      <c r="Q910" s="34" t="str">
        <f t="shared" si="238"/>
        <v/>
      </c>
      <c r="R910" s="34" t="str">
        <f t="shared" si="239"/>
        <v/>
      </c>
      <c r="S910" s="19" t="str">
        <f t="shared" si="240"/>
        <v/>
      </c>
      <c r="T910" s="19"/>
      <c r="U910" s="19" t="str">
        <f t="shared" si="247"/>
        <v/>
      </c>
      <c r="V910" s="19" t="str">
        <f t="shared" si="241"/>
        <v/>
      </c>
      <c r="W910" s="19" t="str">
        <f t="shared" si="242"/>
        <v/>
      </c>
      <c r="X910" s="19" t="str">
        <f t="shared" si="243"/>
        <v/>
      </c>
      <c r="Y910" s="19" t="str">
        <f t="shared" si="248"/>
        <v/>
      </c>
      <c r="Z910" s="27" t="str">
        <f t="shared" si="244"/>
        <v/>
      </c>
      <c r="AA910" s="32"/>
      <c r="AB910" s="36"/>
      <c r="AC910" s="35" t="str">
        <f t="shared" si="234"/>
        <v/>
      </c>
      <c r="AD910" s="35" t="str">
        <f>IF(AA910="","",SUMIFS(商品管理表!$N$8:$N$10000,商品管理表!$C$8:$C$10000,仕入れ管理表!$D910,商品管理表!$Y$8:$Y$10000,"済"))</f>
        <v/>
      </c>
      <c r="AE910" s="35" t="str">
        <f t="shared" si="249"/>
        <v/>
      </c>
      <c r="AF910" s="18"/>
      <c r="AG910" s="18"/>
      <c r="AH910" s="18"/>
      <c r="AI910" s="156" t="str">
        <f t="shared" si="245"/>
        <v/>
      </c>
      <c r="AJ910" s="127"/>
      <c r="AK910" s="128" t="str">
        <f t="shared" si="246"/>
        <v/>
      </c>
      <c r="AL910" s="128"/>
    </row>
    <row r="911" spans="3:38" x14ac:dyDescent="0.2">
      <c r="C911" s="150">
        <v>903</v>
      </c>
      <c r="D911" s="151"/>
      <c r="E911" s="21"/>
      <c r="F911" s="24"/>
      <c r="G911" s="3"/>
      <c r="H911" s="3"/>
      <c r="I911" s="26"/>
      <c r="J911" s="26"/>
      <c r="K911" s="33"/>
      <c r="L911" s="34"/>
      <c r="M911" s="34" t="str">
        <f t="shared" si="237"/>
        <v/>
      </c>
      <c r="N911" s="34" t="str">
        <f t="shared" si="235"/>
        <v/>
      </c>
      <c r="O911" s="34"/>
      <c r="P911" s="34" t="str">
        <f t="shared" si="236"/>
        <v/>
      </c>
      <c r="Q911" s="34" t="str">
        <f t="shared" si="238"/>
        <v/>
      </c>
      <c r="R911" s="34" t="str">
        <f t="shared" si="239"/>
        <v/>
      </c>
      <c r="S911" s="19" t="str">
        <f t="shared" si="240"/>
        <v/>
      </c>
      <c r="T911" s="19"/>
      <c r="U911" s="19" t="str">
        <f t="shared" si="247"/>
        <v/>
      </c>
      <c r="V911" s="19" t="str">
        <f t="shared" si="241"/>
        <v/>
      </c>
      <c r="W911" s="19" t="str">
        <f t="shared" si="242"/>
        <v/>
      </c>
      <c r="X911" s="19" t="str">
        <f t="shared" si="243"/>
        <v/>
      </c>
      <c r="Y911" s="19" t="str">
        <f t="shared" si="248"/>
        <v/>
      </c>
      <c r="Z911" s="27" t="str">
        <f t="shared" si="244"/>
        <v/>
      </c>
      <c r="AA911" s="32"/>
      <c r="AB911" s="36"/>
      <c r="AC911" s="35" t="str">
        <f t="shared" si="234"/>
        <v/>
      </c>
      <c r="AD911" s="35" t="str">
        <f>IF(AA911="","",SUMIFS(商品管理表!$N$8:$N$10000,商品管理表!$C$8:$C$10000,仕入れ管理表!$D911,商品管理表!$Y$8:$Y$10000,"済"))</f>
        <v/>
      </c>
      <c r="AE911" s="35" t="str">
        <f t="shared" si="249"/>
        <v/>
      </c>
      <c r="AF911" s="18"/>
      <c r="AG911" s="18"/>
      <c r="AH911" s="18"/>
      <c r="AI911" s="156" t="str">
        <f t="shared" si="245"/>
        <v/>
      </c>
      <c r="AJ911" s="127"/>
      <c r="AK911" s="128" t="str">
        <f t="shared" si="246"/>
        <v/>
      </c>
      <c r="AL911" s="128"/>
    </row>
    <row r="912" spans="3:38" x14ac:dyDescent="0.2">
      <c r="C912" s="150">
        <v>904</v>
      </c>
      <c r="D912" s="151"/>
      <c r="E912" s="21"/>
      <c r="F912" s="24"/>
      <c r="G912" s="3"/>
      <c r="H912" s="3"/>
      <c r="I912" s="26"/>
      <c r="J912" s="26"/>
      <c r="K912" s="33"/>
      <c r="L912" s="34"/>
      <c r="M912" s="34" t="str">
        <f t="shared" si="237"/>
        <v/>
      </c>
      <c r="N912" s="34" t="str">
        <f t="shared" si="235"/>
        <v/>
      </c>
      <c r="O912" s="34"/>
      <c r="P912" s="34" t="str">
        <f t="shared" si="236"/>
        <v/>
      </c>
      <c r="Q912" s="34" t="str">
        <f t="shared" si="238"/>
        <v/>
      </c>
      <c r="R912" s="34" t="str">
        <f t="shared" si="239"/>
        <v/>
      </c>
      <c r="S912" s="19" t="str">
        <f t="shared" si="240"/>
        <v/>
      </c>
      <c r="T912" s="19"/>
      <c r="U912" s="19" t="str">
        <f t="shared" si="247"/>
        <v/>
      </c>
      <c r="V912" s="19" t="str">
        <f t="shared" si="241"/>
        <v/>
      </c>
      <c r="W912" s="19" t="str">
        <f t="shared" si="242"/>
        <v/>
      </c>
      <c r="X912" s="19" t="str">
        <f t="shared" si="243"/>
        <v/>
      </c>
      <c r="Y912" s="19" t="str">
        <f t="shared" si="248"/>
        <v/>
      </c>
      <c r="Z912" s="27" t="str">
        <f t="shared" si="244"/>
        <v/>
      </c>
      <c r="AA912" s="32"/>
      <c r="AB912" s="36"/>
      <c r="AC912" s="35" t="str">
        <f t="shared" si="234"/>
        <v/>
      </c>
      <c r="AD912" s="35" t="str">
        <f>IF(AA912="","",SUMIFS(商品管理表!$N$8:$N$10000,商品管理表!$C$8:$C$10000,仕入れ管理表!$D912,商品管理表!$Y$8:$Y$10000,"済"))</f>
        <v/>
      </c>
      <c r="AE912" s="35" t="str">
        <f t="shared" si="249"/>
        <v/>
      </c>
      <c r="AF912" s="18"/>
      <c r="AG912" s="18"/>
      <c r="AH912" s="18"/>
      <c r="AI912" s="156" t="str">
        <f t="shared" si="245"/>
        <v/>
      </c>
      <c r="AJ912" s="127"/>
      <c r="AK912" s="128" t="str">
        <f t="shared" si="246"/>
        <v/>
      </c>
      <c r="AL912" s="128"/>
    </row>
    <row r="913" spans="3:38" x14ac:dyDescent="0.2">
      <c r="C913" s="150">
        <v>905</v>
      </c>
      <c r="D913" s="151"/>
      <c r="E913" s="21"/>
      <c r="F913" s="24"/>
      <c r="G913" s="3"/>
      <c r="H913" s="3"/>
      <c r="I913" s="26"/>
      <c r="J913" s="26"/>
      <c r="K913" s="33"/>
      <c r="L913" s="34"/>
      <c r="M913" s="34" t="str">
        <f t="shared" si="237"/>
        <v/>
      </c>
      <c r="N913" s="34" t="str">
        <f t="shared" si="235"/>
        <v/>
      </c>
      <c r="O913" s="34"/>
      <c r="P913" s="34" t="str">
        <f t="shared" si="236"/>
        <v/>
      </c>
      <c r="Q913" s="34" t="str">
        <f t="shared" si="238"/>
        <v/>
      </c>
      <c r="R913" s="34" t="str">
        <f t="shared" si="239"/>
        <v/>
      </c>
      <c r="S913" s="19" t="str">
        <f t="shared" si="240"/>
        <v/>
      </c>
      <c r="T913" s="19"/>
      <c r="U913" s="19" t="str">
        <f t="shared" si="247"/>
        <v/>
      </c>
      <c r="V913" s="19" t="str">
        <f t="shared" si="241"/>
        <v/>
      </c>
      <c r="W913" s="19" t="str">
        <f t="shared" si="242"/>
        <v/>
      </c>
      <c r="X913" s="19" t="str">
        <f t="shared" si="243"/>
        <v/>
      </c>
      <c r="Y913" s="19" t="str">
        <f t="shared" si="248"/>
        <v/>
      </c>
      <c r="Z913" s="27" t="str">
        <f t="shared" si="244"/>
        <v/>
      </c>
      <c r="AA913" s="32"/>
      <c r="AB913" s="36"/>
      <c r="AC913" s="35" t="str">
        <f t="shared" si="234"/>
        <v/>
      </c>
      <c r="AD913" s="35" t="str">
        <f>IF(AA913="","",SUMIFS(商品管理表!$N$8:$N$10000,商品管理表!$C$8:$C$10000,仕入れ管理表!$D913,商品管理表!$Y$8:$Y$10000,"済"))</f>
        <v/>
      </c>
      <c r="AE913" s="35" t="str">
        <f t="shared" si="249"/>
        <v/>
      </c>
      <c r="AF913" s="18"/>
      <c r="AG913" s="18"/>
      <c r="AH913" s="18"/>
      <c r="AI913" s="156" t="str">
        <f t="shared" si="245"/>
        <v/>
      </c>
      <c r="AJ913" s="127"/>
      <c r="AK913" s="128" t="str">
        <f t="shared" si="246"/>
        <v/>
      </c>
      <c r="AL913" s="128"/>
    </row>
    <row r="914" spans="3:38" x14ac:dyDescent="0.2">
      <c r="C914" s="150">
        <v>906</v>
      </c>
      <c r="D914" s="151"/>
      <c r="E914" s="21"/>
      <c r="F914" s="24"/>
      <c r="G914" s="3"/>
      <c r="H914" s="3"/>
      <c r="I914" s="26"/>
      <c r="J914" s="26"/>
      <c r="K914" s="33"/>
      <c r="L914" s="34"/>
      <c r="M914" s="34" t="str">
        <f t="shared" si="237"/>
        <v/>
      </c>
      <c r="N914" s="34" t="str">
        <f t="shared" si="235"/>
        <v/>
      </c>
      <c r="O914" s="34"/>
      <c r="P914" s="34" t="str">
        <f t="shared" si="236"/>
        <v/>
      </c>
      <c r="Q914" s="34" t="str">
        <f t="shared" si="238"/>
        <v/>
      </c>
      <c r="R914" s="34" t="str">
        <f t="shared" si="239"/>
        <v/>
      </c>
      <c r="S914" s="19" t="str">
        <f t="shared" si="240"/>
        <v/>
      </c>
      <c r="T914" s="19"/>
      <c r="U914" s="19" t="str">
        <f t="shared" si="247"/>
        <v/>
      </c>
      <c r="V914" s="19" t="str">
        <f t="shared" si="241"/>
        <v/>
      </c>
      <c r="W914" s="19" t="str">
        <f t="shared" si="242"/>
        <v/>
      </c>
      <c r="X914" s="19" t="str">
        <f t="shared" si="243"/>
        <v/>
      </c>
      <c r="Y914" s="19" t="str">
        <f t="shared" si="248"/>
        <v/>
      </c>
      <c r="Z914" s="27" t="str">
        <f t="shared" si="244"/>
        <v/>
      </c>
      <c r="AA914" s="32"/>
      <c r="AB914" s="36"/>
      <c r="AC914" s="35" t="str">
        <f t="shared" si="234"/>
        <v/>
      </c>
      <c r="AD914" s="35" t="str">
        <f>IF(AA914="","",SUMIFS(商品管理表!$N$8:$N$10000,商品管理表!$C$8:$C$10000,仕入れ管理表!$D914,商品管理表!$Y$8:$Y$10000,"済"))</f>
        <v/>
      </c>
      <c r="AE914" s="35" t="str">
        <f t="shared" si="249"/>
        <v/>
      </c>
      <c r="AF914" s="18"/>
      <c r="AG914" s="18"/>
      <c r="AH914" s="18"/>
      <c r="AI914" s="156" t="str">
        <f t="shared" si="245"/>
        <v/>
      </c>
      <c r="AJ914" s="127"/>
      <c r="AK914" s="128" t="str">
        <f t="shared" si="246"/>
        <v/>
      </c>
      <c r="AL914" s="128"/>
    </row>
    <row r="915" spans="3:38" x14ac:dyDescent="0.2">
      <c r="C915" s="150">
        <v>907</v>
      </c>
      <c r="D915" s="151"/>
      <c r="E915" s="21"/>
      <c r="F915" s="24"/>
      <c r="G915" s="3"/>
      <c r="H915" s="3"/>
      <c r="I915" s="26"/>
      <c r="J915" s="26"/>
      <c r="K915" s="33"/>
      <c r="L915" s="34"/>
      <c r="M915" s="34" t="str">
        <f t="shared" si="237"/>
        <v/>
      </c>
      <c r="N915" s="34" t="str">
        <f t="shared" si="235"/>
        <v/>
      </c>
      <c r="O915" s="34"/>
      <c r="P915" s="34" t="str">
        <f t="shared" si="236"/>
        <v/>
      </c>
      <c r="Q915" s="34" t="str">
        <f t="shared" si="238"/>
        <v/>
      </c>
      <c r="R915" s="34" t="str">
        <f t="shared" si="239"/>
        <v/>
      </c>
      <c r="S915" s="19" t="str">
        <f t="shared" si="240"/>
        <v/>
      </c>
      <c r="T915" s="19"/>
      <c r="U915" s="19" t="str">
        <f t="shared" si="247"/>
        <v/>
      </c>
      <c r="V915" s="19" t="str">
        <f t="shared" si="241"/>
        <v/>
      </c>
      <c r="W915" s="19" t="str">
        <f t="shared" si="242"/>
        <v/>
      </c>
      <c r="X915" s="19" t="str">
        <f t="shared" si="243"/>
        <v/>
      </c>
      <c r="Y915" s="19" t="str">
        <f t="shared" si="248"/>
        <v/>
      </c>
      <c r="Z915" s="27" t="str">
        <f t="shared" si="244"/>
        <v/>
      </c>
      <c r="AA915" s="32"/>
      <c r="AB915" s="36"/>
      <c r="AC915" s="35" t="str">
        <f t="shared" si="234"/>
        <v/>
      </c>
      <c r="AD915" s="35" t="str">
        <f>IF(AA915="","",SUMIFS(商品管理表!$N$8:$N$10000,商品管理表!$C$8:$C$10000,仕入れ管理表!$D915,商品管理表!$Y$8:$Y$10000,"済"))</f>
        <v/>
      </c>
      <c r="AE915" s="35" t="str">
        <f t="shared" si="249"/>
        <v/>
      </c>
      <c r="AF915" s="18"/>
      <c r="AG915" s="18"/>
      <c r="AH915" s="18"/>
      <c r="AI915" s="156" t="str">
        <f t="shared" si="245"/>
        <v/>
      </c>
      <c r="AJ915" s="127"/>
      <c r="AK915" s="128" t="str">
        <f t="shared" si="246"/>
        <v/>
      </c>
      <c r="AL915" s="128"/>
    </row>
    <row r="916" spans="3:38" x14ac:dyDescent="0.2">
      <c r="C916" s="150">
        <v>908</v>
      </c>
      <c r="D916" s="151"/>
      <c r="E916" s="21"/>
      <c r="F916" s="24"/>
      <c r="G916" s="3"/>
      <c r="H916" s="3"/>
      <c r="I916" s="26"/>
      <c r="J916" s="26"/>
      <c r="K916" s="33"/>
      <c r="L916" s="34"/>
      <c r="M916" s="34" t="str">
        <f t="shared" si="237"/>
        <v/>
      </c>
      <c r="N916" s="34" t="str">
        <f t="shared" si="235"/>
        <v/>
      </c>
      <c r="O916" s="34"/>
      <c r="P916" s="34" t="str">
        <f t="shared" si="236"/>
        <v/>
      </c>
      <c r="Q916" s="34" t="str">
        <f t="shared" si="238"/>
        <v/>
      </c>
      <c r="R916" s="34" t="str">
        <f t="shared" si="239"/>
        <v/>
      </c>
      <c r="S916" s="19" t="str">
        <f t="shared" si="240"/>
        <v/>
      </c>
      <c r="T916" s="19"/>
      <c r="U916" s="19" t="str">
        <f t="shared" si="247"/>
        <v/>
      </c>
      <c r="V916" s="19" t="str">
        <f t="shared" si="241"/>
        <v/>
      </c>
      <c r="W916" s="19" t="str">
        <f t="shared" si="242"/>
        <v/>
      </c>
      <c r="X916" s="19" t="str">
        <f t="shared" si="243"/>
        <v/>
      </c>
      <c r="Y916" s="19" t="str">
        <f t="shared" si="248"/>
        <v/>
      </c>
      <c r="Z916" s="27" t="str">
        <f t="shared" si="244"/>
        <v/>
      </c>
      <c r="AA916" s="32"/>
      <c r="AB916" s="36"/>
      <c r="AC916" s="35" t="str">
        <f t="shared" si="234"/>
        <v/>
      </c>
      <c r="AD916" s="35" t="str">
        <f>IF(AA916="","",SUMIFS(商品管理表!$N$8:$N$10000,商品管理表!$C$8:$C$10000,仕入れ管理表!$D916,商品管理表!$Y$8:$Y$10000,"済"))</f>
        <v/>
      </c>
      <c r="AE916" s="35" t="str">
        <f t="shared" si="249"/>
        <v/>
      </c>
      <c r="AF916" s="18"/>
      <c r="AG916" s="18"/>
      <c r="AH916" s="18"/>
      <c r="AI916" s="156" t="str">
        <f t="shared" si="245"/>
        <v/>
      </c>
      <c r="AJ916" s="127"/>
      <c r="AK916" s="128" t="str">
        <f t="shared" si="246"/>
        <v/>
      </c>
      <c r="AL916" s="128"/>
    </row>
    <row r="917" spans="3:38" x14ac:dyDescent="0.2">
      <c r="C917" s="150">
        <v>909</v>
      </c>
      <c r="D917" s="151"/>
      <c r="E917" s="21"/>
      <c r="F917" s="24"/>
      <c r="G917" s="3"/>
      <c r="H917" s="3"/>
      <c r="I917" s="26"/>
      <c r="J917" s="26"/>
      <c r="K917" s="33"/>
      <c r="L917" s="34"/>
      <c r="M917" s="34" t="str">
        <f t="shared" si="237"/>
        <v/>
      </c>
      <c r="N917" s="34" t="str">
        <f t="shared" si="235"/>
        <v/>
      </c>
      <c r="O917" s="34"/>
      <c r="P917" s="34" t="str">
        <f t="shared" si="236"/>
        <v/>
      </c>
      <c r="Q917" s="34" t="str">
        <f t="shared" si="238"/>
        <v/>
      </c>
      <c r="R917" s="34" t="str">
        <f t="shared" si="239"/>
        <v/>
      </c>
      <c r="S917" s="19" t="str">
        <f t="shared" si="240"/>
        <v/>
      </c>
      <c r="T917" s="19"/>
      <c r="U917" s="19" t="str">
        <f t="shared" si="247"/>
        <v/>
      </c>
      <c r="V917" s="19" t="str">
        <f t="shared" si="241"/>
        <v/>
      </c>
      <c r="W917" s="19" t="str">
        <f t="shared" si="242"/>
        <v/>
      </c>
      <c r="X917" s="19" t="str">
        <f t="shared" si="243"/>
        <v/>
      </c>
      <c r="Y917" s="19" t="str">
        <f t="shared" si="248"/>
        <v/>
      </c>
      <c r="Z917" s="27" t="str">
        <f t="shared" si="244"/>
        <v/>
      </c>
      <c r="AA917" s="32"/>
      <c r="AB917" s="36"/>
      <c r="AC917" s="35" t="str">
        <f t="shared" si="234"/>
        <v/>
      </c>
      <c r="AD917" s="35" t="str">
        <f>IF(AA917="","",SUMIFS(商品管理表!$N$8:$N$10000,商品管理表!$C$8:$C$10000,仕入れ管理表!$D917,商品管理表!$Y$8:$Y$10000,"済"))</f>
        <v/>
      </c>
      <c r="AE917" s="35" t="str">
        <f t="shared" si="249"/>
        <v/>
      </c>
      <c r="AF917" s="18"/>
      <c r="AG917" s="18"/>
      <c r="AH917" s="18"/>
      <c r="AI917" s="156" t="str">
        <f t="shared" si="245"/>
        <v/>
      </c>
      <c r="AJ917" s="127"/>
      <c r="AK917" s="128" t="str">
        <f t="shared" si="246"/>
        <v/>
      </c>
      <c r="AL917" s="128"/>
    </row>
    <row r="918" spans="3:38" x14ac:dyDescent="0.2">
      <c r="C918" s="150">
        <v>910</v>
      </c>
      <c r="D918" s="151"/>
      <c r="E918" s="21"/>
      <c r="F918" s="24"/>
      <c r="G918" s="3"/>
      <c r="H918" s="3"/>
      <c r="I918" s="26"/>
      <c r="J918" s="26"/>
      <c r="K918" s="33"/>
      <c r="L918" s="34"/>
      <c r="M918" s="34" t="str">
        <f t="shared" si="237"/>
        <v/>
      </c>
      <c r="N918" s="34" t="str">
        <f t="shared" si="235"/>
        <v/>
      </c>
      <c r="O918" s="34"/>
      <c r="P918" s="34" t="str">
        <f t="shared" si="236"/>
        <v/>
      </c>
      <c r="Q918" s="34" t="str">
        <f t="shared" si="238"/>
        <v/>
      </c>
      <c r="R918" s="34" t="str">
        <f t="shared" si="239"/>
        <v/>
      </c>
      <c r="S918" s="19" t="str">
        <f t="shared" si="240"/>
        <v/>
      </c>
      <c r="T918" s="19"/>
      <c r="U918" s="19" t="str">
        <f t="shared" si="247"/>
        <v/>
      </c>
      <c r="V918" s="19" t="str">
        <f t="shared" si="241"/>
        <v/>
      </c>
      <c r="W918" s="19" t="str">
        <f t="shared" si="242"/>
        <v/>
      </c>
      <c r="X918" s="19" t="str">
        <f t="shared" si="243"/>
        <v/>
      </c>
      <c r="Y918" s="19" t="str">
        <f t="shared" si="248"/>
        <v/>
      </c>
      <c r="Z918" s="27" t="str">
        <f t="shared" si="244"/>
        <v/>
      </c>
      <c r="AA918" s="32"/>
      <c r="AB918" s="36"/>
      <c r="AC918" s="35" t="str">
        <f t="shared" si="234"/>
        <v/>
      </c>
      <c r="AD918" s="35" t="str">
        <f>IF(AA918="","",SUMIFS(商品管理表!$N$8:$N$10000,商品管理表!$C$8:$C$10000,仕入れ管理表!$D918,商品管理表!$Y$8:$Y$10000,"済"))</f>
        <v/>
      </c>
      <c r="AE918" s="35" t="str">
        <f t="shared" si="249"/>
        <v/>
      </c>
      <c r="AF918" s="18"/>
      <c r="AG918" s="18"/>
      <c r="AH918" s="18"/>
      <c r="AI918" s="156" t="str">
        <f t="shared" si="245"/>
        <v/>
      </c>
      <c r="AJ918" s="127"/>
      <c r="AK918" s="128" t="str">
        <f t="shared" si="246"/>
        <v/>
      </c>
      <c r="AL918" s="128"/>
    </row>
    <row r="919" spans="3:38" x14ac:dyDescent="0.2">
      <c r="C919" s="150">
        <v>911</v>
      </c>
      <c r="D919" s="151"/>
      <c r="E919" s="21"/>
      <c r="F919" s="24"/>
      <c r="G919" s="3"/>
      <c r="H919" s="3"/>
      <c r="I919" s="26"/>
      <c r="J919" s="26"/>
      <c r="K919" s="33"/>
      <c r="L919" s="34"/>
      <c r="M919" s="34" t="str">
        <f t="shared" si="237"/>
        <v/>
      </c>
      <c r="N919" s="34" t="str">
        <f t="shared" si="235"/>
        <v/>
      </c>
      <c r="O919" s="34"/>
      <c r="P919" s="34" t="str">
        <f t="shared" si="236"/>
        <v/>
      </c>
      <c r="Q919" s="34" t="str">
        <f t="shared" si="238"/>
        <v/>
      </c>
      <c r="R919" s="34" t="str">
        <f t="shared" si="239"/>
        <v/>
      </c>
      <c r="S919" s="19" t="str">
        <f t="shared" si="240"/>
        <v/>
      </c>
      <c r="T919" s="19"/>
      <c r="U919" s="19" t="str">
        <f t="shared" si="247"/>
        <v/>
      </c>
      <c r="V919" s="19" t="str">
        <f t="shared" si="241"/>
        <v/>
      </c>
      <c r="W919" s="19" t="str">
        <f t="shared" si="242"/>
        <v/>
      </c>
      <c r="X919" s="19" t="str">
        <f t="shared" si="243"/>
        <v/>
      </c>
      <c r="Y919" s="19" t="str">
        <f t="shared" si="248"/>
        <v/>
      </c>
      <c r="Z919" s="27" t="str">
        <f t="shared" si="244"/>
        <v/>
      </c>
      <c r="AA919" s="32"/>
      <c r="AB919" s="36"/>
      <c r="AC919" s="35" t="str">
        <f t="shared" si="234"/>
        <v/>
      </c>
      <c r="AD919" s="35" t="str">
        <f>IF(AA919="","",SUMIFS(商品管理表!$N$8:$N$10000,商品管理表!$C$8:$C$10000,仕入れ管理表!$D919,商品管理表!$Y$8:$Y$10000,"済"))</f>
        <v/>
      </c>
      <c r="AE919" s="35" t="str">
        <f t="shared" si="249"/>
        <v/>
      </c>
      <c r="AF919" s="18"/>
      <c r="AG919" s="18"/>
      <c r="AH919" s="18"/>
      <c r="AI919" s="156" t="str">
        <f t="shared" si="245"/>
        <v/>
      </c>
      <c r="AJ919" s="127"/>
      <c r="AK919" s="128" t="str">
        <f t="shared" si="246"/>
        <v/>
      </c>
      <c r="AL919" s="128"/>
    </row>
    <row r="920" spans="3:38" x14ac:dyDescent="0.2">
      <c r="C920" s="150">
        <v>912</v>
      </c>
      <c r="D920" s="151"/>
      <c r="E920" s="21"/>
      <c r="F920" s="24"/>
      <c r="G920" s="3"/>
      <c r="H920" s="3"/>
      <c r="I920" s="26"/>
      <c r="J920" s="26"/>
      <c r="K920" s="33"/>
      <c r="L920" s="34"/>
      <c r="M920" s="34" t="str">
        <f t="shared" si="237"/>
        <v/>
      </c>
      <c r="N920" s="34" t="str">
        <f t="shared" si="235"/>
        <v/>
      </c>
      <c r="O920" s="34"/>
      <c r="P920" s="34" t="str">
        <f t="shared" si="236"/>
        <v/>
      </c>
      <c r="Q920" s="34" t="str">
        <f t="shared" si="238"/>
        <v/>
      </c>
      <c r="R920" s="34" t="str">
        <f t="shared" si="239"/>
        <v/>
      </c>
      <c r="S920" s="19" t="str">
        <f t="shared" si="240"/>
        <v/>
      </c>
      <c r="T920" s="19"/>
      <c r="U920" s="19" t="str">
        <f t="shared" si="247"/>
        <v/>
      </c>
      <c r="V920" s="19" t="str">
        <f t="shared" si="241"/>
        <v/>
      </c>
      <c r="W920" s="19" t="str">
        <f t="shared" si="242"/>
        <v/>
      </c>
      <c r="X920" s="19" t="str">
        <f t="shared" si="243"/>
        <v/>
      </c>
      <c r="Y920" s="19" t="str">
        <f t="shared" si="248"/>
        <v/>
      </c>
      <c r="Z920" s="27" t="str">
        <f t="shared" si="244"/>
        <v/>
      </c>
      <c r="AA920" s="32"/>
      <c r="AB920" s="36"/>
      <c r="AC920" s="35" t="str">
        <f t="shared" si="234"/>
        <v/>
      </c>
      <c r="AD920" s="35" t="str">
        <f>IF(AA920="","",SUMIFS(商品管理表!$N$8:$N$10000,商品管理表!$C$8:$C$10000,仕入れ管理表!$D920,商品管理表!$Y$8:$Y$10000,"済"))</f>
        <v/>
      </c>
      <c r="AE920" s="35" t="str">
        <f t="shared" si="249"/>
        <v/>
      </c>
      <c r="AF920" s="18"/>
      <c r="AG920" s="18"/>
      <c r="AH920" s="18"/>
      <c r="AI920" s="156" t="str">
        <f t="shared" si="245"/>
        <v/>
      </c>
      <c r="AJ920" s="127"/>
      <c r="AK920" s="128" t="str">
        <f t="shared" si="246"/>
        <v/>
      </c>
      <c r="AL920" s="128"/>
    </row>
    <row r="921" spans="3:38" x14ac:dyDescent="0.2">
      <c r="C921" s="150">
        <v>913</v>
      </c>
      <c r="D921" s="151"/>
      <c r="E921" s="21"/>
      <c r="F921" s="24"/>
      <c r="G921" s="3"/>
      <c r="H921" s="3"/>
      <c r="I921" s="26"/>
      <c r="J921" s="26"/>
      <c r="K921" s="33"/>
      <c r="L921" s="34"/>
      <c r="M921" s="34" t="str">
        <f t="shared" si="237"/>
        <v/>
      </c>
      <c r="N921" s="34" t="str">
        <f t="shared" si="235"/>
        <v/>
      </c>
      <c r="O921" s="34"/>
      <c r="P921" s="34" t="str">
        <f t="shared" si="236"/>
        <v/>
      </c>
      <c r="Q921" s="34" t="str">
        <f t="shared" si="238"/>
        <v/>
      </c>
      <c r="R921" s="34" t="str">
        <f t="shared" si="239"/>
        <v/>
      </c>
      <c r="S921" s="19" t="str">
        <f t="shared" si="240"/>
        <v/>
      </c>
      <c r="T921" s="19"/>
      <c r="U921" s="19" t="str">
        <f t="shared" si="247"/>
        <v/>
      </c>
      <c r="V921" s="19" t="str">
        <f t="shared" si="241"/>
        <v/>
      </c>
      <c r="W921" s="19" t="str">
        <f t="shared" si="242"/>
        <v/>
      </c>
      <c r="X921" s="19" t="str">
        <f t="shared" si="243"/>
        <v/>
      </c>
      <c r="Y921" s="19" t="str">
        <f t="shared" si="248"/>
        <v/>
      </c>
      <c r="Z921" s="27" t="str">
        <f t="shared" si="244"/>
        <v/>
      </c>
      <c r="AA921" s="32"/>
      <c r="AB921" s="36"/>
      <c r="AC921" s="35" t="str">
        <f t="shared" si="234"/>
        <v/>
      </c>
      <c r="AD921" s="35" t="str">
        <f>IF(AA921="","",SUMIFS(商品管理表!$N$8:$N$10000,商品管理表!$C$8:$C$10000,仕入れ管理表!$D921,商品管理表!$Y$8:$Y$10000,"済"))</f>
        <v/>
      </c>
      <c r="AE921" s="35" t="str">
        <f t="shared" si="249"/>
        <v/>
      </c>
      <c r="AF921" s="18"/>
      <c r="AG921" s="18"/>
      <c r="AH921" s="18"/>
      <c r="AI921" s="156" t="str">
        <f t="shared" si="245"/>
        <v/>
      </c>
      <c r="AJ921" s="127"/>
      <c r="AK921" s="128" t="str">
        <f t="shared" si="246"/>
        <v/>
      </c>
      <c r="AL921" s="128"/>
    </row>
    <row r="922" spans="3:38" x14ac:dyDescent="0.2">
      <c r="C922" s="150">
        <v>914</v>
      </c>
      <c r="D922" s="151"/>
      <c r="E922" s="21"/>
      <c r="F922" s="24"/>
      <c r="G922" s="3"/>
      <c r="H922" s="3"/>
      <c r="I922" s="26"/>
      <c r="J922" s="26"/>
      <c r="K922" s="33"/>
      <c r="L922" s="34"/>
      <c r="M922" s="34" t="str">
        <f t="shared" si="237"/>
        <v/>
      </c>
      <c r="N922" s="34" t="str">
        <f t="shared" si="235"/>
        <v/>
      </c>
      <c r="O922" s="34"/>
      <c r="P922" s="34" t="str">
        <f t="shared" si="236"/>
        <v/>
      </c>
      <c r="Q922" s="34" t="str">
        <f t="shared" si="238"/>
        <v/>
      </c>
      <c r="R922" s="34" t="str">
        <f t="shared" si="239"/>
        <v/>
      </c>
      <c r="S922" s="19" t="str">
        <f t="shared" si="240"/>
        <v/>
      </c>
      <c r="T922" s="19"/>
      <c r="U922" s="19" t="str">
        <f t="shared" si="247"/>
        <v/>
      </c>
      <c r="V922" s="19" t="str">
        <f t="shared" si="241"/>
        <v/>
      </c>
      <c r="W922" s="19" t="str">
        <f t="shared" si="242"/>
        <v/>
      </c>
      <c r="X922" s="19" t="str">
        <f t="shared" si="243"/>
        <v/>
      </c>
      <c r="Y922" s="19" t="str">
        <f t="shared" si="248"/>
        <v/>
      </c>
      <c r="Z922" s="27" t="str">
        <f t="shared" si="244"/>
        <v/>
      </c>
      <c r="AA922" s="32"/>
      <c r="AB922" s="36"/>
      <c r="AC922" s="35" t="str">
        <f t="shared" si="234"/>
        <v/>
      </c>
      <c r="AD922" s="35" t="str">
        <f>IF(AA922="","",SUMIFS(商品管理表!$N$8:$N$10000,商品管理表!$C$8:$C$10000,仕入れ管理表!$D922,商品管理表!$Y$8:$Y$10000,"済"))</f>
        <v/>
      </c>
      <c r="AE922" s="35" t="str">
        <f t="shared" si="249"/>
        <v/>
      </c>
      <c r="AF922" s="18"/>
      <c r="AG922" s="18"/>
      <c r="AH922" s="18"/>
      <c r="AI922" s="156" t="str">
        <f t="shared" si="245"/>
        <v/>
      </c>
      <c r="AJ922" s="127"/>
      <c r="AK922" s="128" t="str">
        <f t="shared" si="246"/>
        <v/>
      </c>
      <c r="AL922" s="128"/>
    </row>
    <row r="923" spans="3:38" x14ac:dyDescent="0.2">
      <c r="C923" s="150">
        <v>915</v>
      </c>
      <c r="D923" s="151"/>
      <c r="E923" s="21"/>
      <c r="F923" s="24"/>
      <c r="G923" s="3"/>
      <c r="H923" s="3"/>
      <c r="I923" s="26"/>
      <c r="J923" s="26"/>
      <c r="K923" s="33"/>
      <c r="L923" s="34"/>
      <c r="M923" s="34" t="str">
        <f t="shared" si="237"/>
        <v/>
      </c>
      <c r="N923" s="34" t="str">
        <f t="shared" si="235"/>
        <v/>
      </c>
      <c r="O923" s="34"/>
      <c r="P923" s="34" t="str">
        <f t="shared" si="236"/>
        <v/>
      </c>
      <c r="Q923" s="34" t="str">
        <f t="shared" si="238"/>
        <v/>
      </c>
      <c r="R923" s="34" t="str">
        <f t="shared" si="239"/>
        <v/>
      </c>
      <c r="S923" s="19" t="str">
        <f t="shared" si="240"/>
        <v/>
      </c>
      <c r="T923" s="19"/>
      <c r="U923" s="19" t="str">
        <f t="shared" si="247"/>
        <v/>
      </c>
      <c r="V923" s="19" t="str">
        <f t="shared" si="241"/>
        <v/>
      </c>
      <c r="W923" s="19" t="str">
        <f t="shared" si="242"/>
        <v/>
      </c>
      <c r="X923" s="19" t="str">
        <f t="shared" si="243"/>
        <v/>
      </c>
      <c r="Y923" s="19" t="str">
        <f t="shared" si="248"/>
        <v/>
      </c>
      <c r="Z923" s="27" t="str">
        <f t="shared" si="244"/>
        <v/>
      </c>
      <c r="AA923" s="32"/>
      <c r="AB923" s="36"/>
      <c r="AC923" s="35" t="str">
        <f t="shared" si="234"/>
        <v/>
      </c>
      <c r="AD923" s="35" t="str">
        <f>IF(AA923="","",SUMIFS(商品管理表!$N$8:$N$10000,商品管理表!$C$8:$C$10000,仕入れ管理表!$D923,商品管理表!$Y$8:$Y$10000,"済"))</f>
        <v/>
      </c>
      <c r="AE923" s="35" t="str">
        <f t="shared" si="249"/>
        <v/>
      </c>
      <c r="AF923" s="18"/>
      <c r="AG923" s="18"/>
      <c r="AH923" s="18"/>
      <c r="AI923" s="156" t="str">
        <f t="shared" si="245"/>
        <v/>
      </c>
      <c r="AJ923" s="127"/>
      <c r="AK923" s="128" t="str">
        <f t="shared" si="246"/>
        <v/>
      </c>
      <c r="AL923" s="128"/>
    </row>
    <row r="924" spans="3:38" x14ac:dyDescent="0.2">
      <c r="C924" s="150">
        <v>916</v>
      </c>
      <c r="D924" s="151"/>
      <c r="E924" s="21"/>
      <c r="F924" s="24"/>
      <c r="G924" s="3"/>
      <c r="H924" s="3"/>
      <c r="I924" s="26"/>
      <c r="J924" s="26"/>
      <c r="K924" s="33"/>
      <c r="L924" s="34"/>
      <c r="M924" s="34" t="str">
        <f t="shared" si="237"/>
        <v/>
      </c>
      <c r="N924" s="34" t="str">
        <f t="shared" si="235"/>
        <v/>
      </c>
      <c r="O924" s="34"/>
      <c r="P924" s="34" t="str">
        <f t="shared" si="236"/>
        <v/>
      </c>
      <c r="Q924" s="34" t="str">
        <f t="shared" si="238"/>
        <v/>
      </c>
      <c r="R924" s="34" t="str">
        <f t="shared" si="239"/>
        <v/>
      </c>
      <c r="S924" s="19" t="str">
        <f t="shared" si="240"/>
        <v/>
      </c>
      <c r="T924" s="19"/>
      <c r="U924" s="19" t="str">
        <f t="shared" si="247"/>
        <v/>
      </c>
      <c r="V924" s="19" t="str">
        <f t="shared" si="241"/>
        <v/>
      </c>
      <c r="W924" s="19" t="str">
        <f t="shared" si="242"/>
        <v/>
      </c>
      <c r="X924" s="19" t="str">
        <f t="shared" si="243"/>
        <v/>
      </c>
      <c r="Y924" s="19" t="str">
        <f t="shared" si="248"/>
        <v/>
      </c>
      <c r="Z924" s="27" t="str">
        <f t="shared" si="244"/>
        <v/>
      </c>
      <c r="AA924" s="32"/>
      <c r="AB924" s="36"/>
      <c r="AC924" s="35" t="str">
        <f t="shared" si="234"/>
        <v/>
      </c>
      <c r="AD924" s="35" t="str">
        <f>IF(AA924="","",SUMIFS(商品管理表!$N$8:$N$10000,商品管理表!$C$8:$C$10000,仕入れ管理表!$D924,商品管理表!$Y$8:$Y$10000,"済"))</f>
        <v/>
      </c>
      <c r="AE924" s="35" t="str">
        <f t="shared" si="249"/>
        <v/>
      </c>
      <c r="AF924" s="18"/>
      <c r="AG924" s="18"/>
      <c r="AH924" s="18"/>
      <c r="AI924" s="156" t="str">
        <f t="shared" si="245"/>
        <v/>
      </c>
      <c r="AJ924" s="127"/>
      <c r="AK924" s="128" t="str">
        <f t="shared" si="246"/>
        <v/>
      </c>
      <c r="AL924" s="128"/>
    </row>
    <row r="925" spans="3:38" x14ac:dyDescent="0.2">
      <c r="C925" s="150">
        <v>917</v>
      </c>
      <c r="D925" s="151"/>
      <c r="E925" s="21"/>
      <c r="F925" s="24"/>
      <c r="G925" s="3"/>
      <c r="H925" s="3"/>
      <c r="I925" s="26"/>
      <c r="J925" s="26"/>
      <c r="K925" s="33"/>
      <c r="L925" s="34"/>
      <c r="M925" s="34" t="str">
        <f t="shared" si="237"/>
        <v/>
      </c>
      <c r="N925" s="34" t="str">
        <f t="shared" si="235"/>
        <v/>
      </c>
      <c r="O925" s="34"/>
      <c r="P925" s="34" t="str">
        <f t="shared" si="236"/>
        <v/>
      </c>
      <c r="Q925" s="34" t="str">
        <f t="shared" si="238"/>
        <v/>
      </c>
      <c r="R925" s="34" t="str">
        <f t="shared" si="239"/>
        <v/>
      </c>
      <c r="S925" s="19" t="str">
        <f t="shared" si="240"/>
        <v/>
      </c>
      <c r="T925" s="19"/>
      <c r="U925" s="19" t="str">
        <f t="shared" si="247"/>
        <v/>
      </c>
      <c r="V925" s="19" t="str">
        <f t="shared" si="241"/>
        <v/>
      </c>
      <c r="W925" s="19" t="str">
        <f t="shared" si="242"/>
        <v/>
      </c>
      <c r="X925" s="19" t="str">
        <f t="shared" si="243"/>
        <v/>
      </c>
      <c r="Y925" s="19" t="str">
        <f t="shared" si="248"/>
        <v/>
      </c>
      <c r="Z925" s="27" t="str">
        <f t="shared" si="244"/>
        <v/>
      </c>
      <c r="AA925" s="32"/>
      <c r="AB925" s="36"/>
      <c r="AC925" s="35" t="str">
        <f t="shared" si="234"/>
        <v/>
      </c>
      <c r="AD925" s="35" t="str">
        <f>IF(AA925="","",SUMIFS(商品管理表!$N$8:$N$10000,商品管理表!$C$8:$C$10000,仕入れ管理表!$D925,商品管理表!$Y$8:$Y$10000,"済"))</f>
        <v/>
      </c>
      <c r="AE925" s="35" t="str">
        <f t="shared" si="249"/>
        <v/>
      </c>
      <c r="AF925" s="18"/>
      <c r="AG925" s="18"/>
      <c r="AH925" s="18"/>
      <c r="AI925" s="156" t="str">
        <f t="shared" si="245"/>
        <v/>
      </c>
      <c r="AJ925" s="127"/>
      <c r="AK925" s="128" t="str">
        <f t="shared" si="246"/>
        <v/>
      </c>
      <c r="AL925" s="128"/>
    </row>
    <row r="926" spans="3:38" x14ac:dyDescent="0.2">
      <c r="C926" s="150">
        <v>918</v>
      </c>
      <c r="D926" s="151"/>
      <c r="E926" s="21"/>
      <c r="F926" s="24"/>
      <c r="G926" s="3"/>
      <c r="H926" s="3"/>
      <c r="I926" s="26"/>
      <c r="J926" s="26"/>
      <c r="K926" s="33"/>
      <c r="L926" s="34"/>
      <c r="M926" s="34" t="str">
        <f t="shared" si="237"/>
        <v/>
      </c>
      <c r="N926" s="34" t="str">
        <f t="shared" si="235"/>
        <v/>
      </c>
      <c r="O926" s="34"/>
      <c r="P926" s="34" t="str">
        <f t="shared" si="236"/>
        <v/>
      </c>
      <c r="Q926" s="34" t="str">
        <f t="shared" si="238"/>
        <v/>
      </c>
      <c r="R926" s="34" t="str">
        <f t="shared" si="239"/>
        <v/>
      </c>
      <c r="S926" s="19" t="str">
        <f t="shared" si="240"/>
        <v/>
      </c>
      <c r="T926" s="19"/>
      <c r="U926" s="19" t="str">
        <f t="shared" si="247"/>
        <v/>
      </c>
      <c r="V926" s="19" t="str">
        <f t="shared" si="241"/>
        <v/>
      </c>
      <c r="W926" s="19" t="str">
        <f t="shared" si="242"/>
        <v/>
      </c>
      <c r="X926" s="19" t="str">
        <f t="shared" si="243"/>
        <v/>
      </c>
      <c r="Y926" s="19" t="str">
        <f t="shared" si="248"/>
        <v/>
      </c>
      <c r="Z926" s="27" t="str">
        <f t="shared" si="244"/>
        <v/>
      </c>
      <c r="AA926" s="32"/>
      <c r="AB926" s="36"/>
      <c r="AC926" s="35" t="str">
        <f t="shared" si="234"/>
        <v/>
      </c>
      <c r="AD926" s="35" t="str">
        <f>IF(AA926="","",SUMIFS(商品管理表!$N$8:$N$10000,商品管理表!$C$8:$C$10000,仕入れ管理表!$D926,商品管理表!$Y$8:$Y$10000,"済"))</f>
        <v/>
      </c>
      <c r="AE926" s="35" t="str">
        <f t="shared" si="249"/>
        <v/>
      </c>
      <c r="AF926" s="18"/>
      <c r="AG926" s="18"/>
      <c r="AH926" s="18"/>
      <c r="AI926" s="156" t="str">
        <f t="shared" si="245"/>
        <v/>
      </c>
      <c r="AJ926" s="127"/>
      <c r="AK926" s="128" t="str">
        <f t="shared" si="246"/>
        <v/>
      </c>
      <c r="AL926" s="128"/>
    </row>
    <row r="927" spans="3:38" x14ac:dyDescent="0.2">
      <c r="C927" s="150">
        <v>919</v>
      </c>
      <c r="D927" s="151"/>
      <c r="E927" s="21"/>
      <c r="F927" s="24"/>
      <c r="G927" s="3"/>
      <c r="H927" s="3"/>
      <c r="I927" s="26"/>
      <c r="J927" s="26"/>
      <c r="K927" s="33"/>
      <c r="L927" s="34"/>
      <c r="M927" s="34" t="str">
        <f t="shared" si="237"/>
        <v/>
      </c>
      <c r="N927" s="34" t="str">
        <f t="shared" si="235"/>
        <v/>
      </c>
      <c r="O927" s="34"/>
      <c r="P927" s="34" t="str">
        <f t="shared" si="236"/>
        <v/>
      </c>
      <c r="Q927" s="34" t="str">
        <f t="shared" si="238"/>
        <v/>
      </c>
      <c r="R927" s="34" t="str">
        <f t="shared" si="239"/>
        <v/>
      </c>
      <c r="S927" s="19" t="str">
        <f t="shared" si="240"/>
        <v/>
      </c>
      <c r="T927" s="19"/>
      <c r="U927" s="19" t="str">
        <f t="shared" si="247"/>
        <v/>
      </c>
      <c r="V927" s="19" t="str">
        <f t="shared" si="241"/>
        <v/>
      </c>
      <c r="W927" s="19" t="str">
        <f t="shared" si="242"/>
        <v/>
      </c>
      <c r="X927" s="19" t="str">
        <f t="shared" si="243"/>
        <v/>
      </c>
      <c r="Y927" s="19" t="str">
        <f t="shared" si="248"/>
        <v/>
      </c>
      <c r="Z927" s="27" t="str">
        <f t="shared" si="244"/>
        <v/>
      </c>
      <c r="AA927" s="32"/>
      <c r="AB927" s="36"/>
      <c r="AC927" s="35" t="str">
        <f t="shared" si="234"/>
        <v/>
      </c>
      <c r="AD927" s="35" t="str">
        <f>IF(AA927="","",SUMIFS(商品管理表!$N$8:$N$10000,商品管理表!$C$8:$C$10000,仕入れ管理表!$D927,商品管理表!$Y$8:$Y$10000,"済"))</f>
        <v/>
      </c>
      <c r="AE927" s="35" t="str">
        <f t="shared" si="249"/>
        <v/>
      </c>
      <c r="AF927" s="18"/>
      <c r="AG927" s="18"/>
      <c r="AH927" s="18"/>
      <c r="AI927" s="156" t="str">
        <f t="shared" si="245"/>
        <v/>
      </c>
      <c r="AJ927" s="127"/>
      <c r="AK927" s="128" t="str">
        <f t="shared" si="246"/>
        <v/>
      </c>
      <c r="AL927" s="128"/>
    </row>
    <row r="928" spans="3:38" x14ac:dyDescent="0.2">
      <c r="C928" s="150">
        <v>920</v>
      </c>
      <c r="D928" s="151"/>
      <c r="E928" s="21"/>
      <c r="F928" s="24"/>
      <c r="G928" s="3"/>
      <c r="H928" s="3"/>
      <c r="I928" s="26"/>
      <c r="J928" s="26"/>
      <c r="K928" s="33"/>
      <c r="L928" s="34"/>
      <c r="M928" s="34" t="str">
        <f t="shared" si="237"/>
        <v/>
      </c>
      <c r="N928" s="34" t="str">
        <f t="shared" si="235"/>
        <v/>
      </c>
      <c r="O928" s="34"/>
      <c r="P928" s="34" t="str">
        <f t="shared" si="236"/>
        <v/>
      </c>
      <c r="Q928" s="34" t="str">
        <f t="shared" si="238"/>
        <v/>
      </c>
      <c r="R928" s="34" t="str">
        <f t="shared" si="239"/>
        <v/>
      </c>
      <c r="S928" s="19" t="str">
        <f t="shared" si="240"/>
        <v/>
      </c>
      <c r="T928" s="19"/>
      <c r="U928" s="19" t="str">
        <f t="shared" si="247"/>
        <v/>
      </c>
      <c r="V928" s="19" t="str">
        <f t="shared" si="241"/>
        <v/>
      </c>
      <c r="W928" s="19" t="str">
        <f t="shared" si="242"/>
        <v/>
      </c>
      <c r="X928" s="19" t="str">
        <f t="shared" si="243"/>
        <v/>
      </c>
      <c r="Y928" s="19" t="str">
        <f t="shared" si="248"/>
        <v/>
      </c>
      <c r="Z928" s="27" t="str">
        <f t="shared" si="244"/>
        <v/>
      </c>
      <c r="AA928" s="32"/>
      <c r="AB928" s="36"/>
      <c r="AC928" s="35" t="str">
        <f t="shared" si="234"/>
        <v/>
      </c>
      <c r="AD928" s="35" t="str">
        <f>IF(AA928="","",SUMIFS(商品管理表!$N$8:$N$10000,商品管理表!$C$8:$C$10000,仕入れ管理表!$D928,商品管理表!$Y$8:$Y$10000,"済"))</f>
        <v/>
      </c>
      <c r="AE928" s="35" t="str">
        <f t="shared" si="249"/>
        <v/>
      </c>
      <c r="AF928" s="18"/>
      <c r="AG928" s="18"/>
      <c r="AH928" s="18"/>
      <c r="AI928" s="156" t="str">
        <f t="shared" si="245"/>
        <v/>
      </c>
      <c r="AJ928" s="127"/>
      <c r="AK928" s="128" t="str">
        <f t="shared" si="246"/>
        <v/>
      </c>
      <c r="AL928" s="128"/>
    </row>
    <row r="929" spans="3:38" x14ac:dyDescent="0.2">
      <c r="C929" s="150">
        <v>921</v>
      </c>
      <c r="D929" s="151"/>
      <c r="E929" s="21"/>
      <c r="F929" s="24"/>
      <c r="G929" s="3"/>
      <c r="H929" s="3"/>
      <c r="I929" s="26"/>
      <c r="J929" s="26"/>
      <c r="K929" s="33"/>
      <c r="L929" s="34"/>
      <c r="M929" s="34" t="str">
        <f t="shared" si="237"/>
        <v/>
      </c>
      <c r="N929" s="34" t="str">
        <f t="shared" si="235"/>
        <v/>
      </c>
      <c r="O929" s="34"/>
      <c r="P929" s="34" t="str">
        <f t="shared" si="236"/>
        <v/>
      </c>
      <c r="Q929" s="34" t="str">
        <f t="shared" si="238"/>
        <v/>
      </c>
      <c r="R929" s="34" t="str">
        <f t="shared" si="239"/>
        <v/>
      </c>
      <c r="S929" s="19" t="str">
        <f t="shared" si="240"/>
        <v/>
      </c>
      <c r="T929" s="19"/>
      <c r="U929" s="19" t="str">
        <f t="shared" si="247"/>
        <v/>
      </c>
      <c r="V929" s="19" t="str">
        <f t="shared" si="241"/>
        <v/>
      </c>
      <c r="W929" s="19" t="str">
        <f t="shared" si="242"/>
        <v/>
      </c>
      <c r="X929" s="19" t="str">
        <f t="shared" si="243"/>
        <v/>
      </c>
      <c r="Y929" s="19" t="str">
        <f t="shared" si="248"/>
        <v/>
      </c>
      <c r="Z929" s="27" t="str">
        <f t="shared" si="244"/>
        <v/>
      </c>
      <c r="AA929" s="32"/>
      <c r="AB929" s="36"/>
      <c r="AC929" s="35" t="str">
        <f t="shared" si="234"/>
        <v/>
      </c>
      <c r="AD929" s="35" t="str">
        <f>IF(AA929="","",SUMIFS(商品管理表!$N$8:$N$10000,商品管理表!$C$8:$C$10000,仕入れ管理表!$D929,商品管理表!$Y$8:$Y$10000,"済"))</f>
        <v/>
      </c>
      <c r="AE929" s="35" t="str">
        <f t="shared" si="249"/>
        <v/>
      </c>
      <c r="AF929" s="18"/>
      <c r="AG929" s="18"/>
      <c r="AH929" s="18"/>
      <c r="AI929" s="156" t="str">
        <f t="shared" si="245"/>
        <v/>
      </c>
      <c r="AJ929" s="127"/>
      <c r="AK929" s="128" t="str">
        <f t="shared" si="246"/>
        <v/>
      </c>
      <c r="AL929" s="128"/>
    </row>
    <row r="930" spans="3:38" x14ac:dyDescent="0.2">
      <c r="C930" s="150">
        <v>922</v>
      </c>
      <c r="D930" s="151"/>
      <c r="E930" s="21"/>
      <c r="F930" s="24"/>
      <c r="G930" s="3"/>
      <c r="H930" s="3"/>
      <c r="I930" s="26"/>
      <c r="J930" s="26"/>
      <c r="K930" s="33"/>
      <c r="L930" s="34"/>
      <c r="M930" s="34" t="str">
        <f t="shared" si="237"/>
        <v/>
      </c>
      <c r="N930" s="34" t="str">
        <f t="shared" si="235"/>
        <v/>
      </c>
      <c r="O930" s="34"/>
      <c r="P930" s="34" t="str">
        <f t="shared" si="236"/>
        <v/>
      </c>
      <c r="Q930" s="34" t="str">
        <f t="shared" si="238"/>
        <v/>
      </c>
      <c r="R930" s="34" t="str">
        <f t="shared" si="239"/>
        <v/>
      </c>
      <c r="S930" s="19" t="str">
        <f t="shared" si="240"/>
        <v/>
      </c>
      <c r="T930" s="19"/>
      <c r="U930" s="19" t="str">
        <f t="shared" si="247"/>
        <v/>
      </c>
      <c r="V930" s="19" t="str">
        <f t="shared" si="241"/>
        <v/>
      </c>
      <c r="W930" s="19" t="str">
        <f t="shared" si="242"/>
        <v/>
      </c>
      <c r="X930" s="19" t="str">
        <f t="shared" si="243"/>
        <v/>
      </c>
      <c r="Y930" s="19" t="str">
        <f t="shared" si="248"/>
        <v/>
      </c>
      <c r="Z930" s="27" t="str">
        <f t="shared" si="244"/>
        <v/>
      </c>
      <c r="AA930" s="32"/>
      <c r="AB930" s="36"/>
      <c r="AC930" s="35" t="str">
        <f t="shared" si="234"/>
        <v/>
      </c>
      <c r="AD930" s="35" t="str">
        <f>IF(AA930="","",SUMIFS(商品管理表!$N$8:$N$10000,商品管理表!$C$8:$C$10000,仕入れ管理表!$D930,商品管理表!$Y$8:$Y$10000,"済"))</f>
        <v/>
      </c>
      <c r="AE930" s="35" t="str">
        <f t="shared" si="249"/>
        <v/>
      </c>
      <c r="AF930" s="18"/>
      <c r="AG930" s="18"/>
      <c r="AH930" s="18"/>
      <c r="AI930" s="156" t="str">
        <f t="shared" si="245"/>
        <v/>
      </c>
      <c r="AJ930" s="127"/>
      <c r="AK930" s="128" t="str">
        <f t="shared" si="246"/>
        <v/>
      </c>
      <c r="AL930" s="128"/>
    </row>
    <row r="931" spans="3:38" x14ac:dyDescent="0.2">
      <c r="C931" s="150">
        <v>923</v>
      </c>
      <c r="D931" s="151"/>
      <c r="E931" s="21"/>
      <c r="F931" s="24"/>
      <c r="G931" s="3"/>
      <c r="H931" s="3"/>
      <c r="I931" s="26"/>
      <c r="J931" s="26"/>
      <c r="K931" s="33"/>
      <c r="L931" s="34"/>
      <c r="M931" s="34" t="str">
        <f t="shared" si="237"/>
        <v/>
      </c>
      <c r="N931" s="34" t="str">
        <f t="shared" si="235"/>
        <v/>
      </c>
      <c r="O931" s="34"/>
      <c r="P931" s="34" t="str">
        <f t="shared" si="236"/>
        <v/>
      </c>
      <c r="Q931" s="34" t="str">
        <f t="shared" si="238"/>
        <v/>
      </c>
      <c r="R931" s="34" t="str">
        <f t="shared" si="239"/>
        <v/>
      </c>
      <c r="S931" s="19" t="str">
        <f t="shared" si="240"/>
        <v/>
      </c>
      <c r="T931" s="19"/>
      <c r="U931" s="19" t="str">
        <f t="shared" si="247"/>
        <v/>
      </c>
      <c r="V931" s="19" t="str">
        <f t="shared" si="241"/>
        <v/>
      </c>
      <c r="W931" s="19" t="str">
        <f t="shared" si="242"/>
        <v/>
      </c>
      <c r="X931" s="19" t="str">
        <f t="shared" si="243"/>
        <v/>
      </c>
      <c r="Y931" s="19" t="str">
        <f t="shared" si="248"/>
        <v/>
      </c>
      <c r="Z931" s="27" t="str">
        <f t="shared" si="244"/>
        <v/>
      </c>
      <c r="AA931" s="32"/>
      <c r="AB931" s="36"/>
      <c r="AC931" s="35" t="str">
        <f t="shared" si="234"/>
        <v/>
      </c>
      <c r="AD931" s="35" t="str">
        <f>IF(AA931="","",SUMIFS(商品管理表!$N$8:$N$10000,商品管理表!$C$8:$C$10000,仕入れ管理表!$D931,商品管理表!$Y$8:$Y$10000,"済"))</f>
        <v/>
      </c>
      <c r="AE931" s="35" t="str">
        <f t="shared" si="249"/>
        <v/>
      </c>
      <c r="AF931" s="18"/>
      <c r="AG931" s="18"/>
      <c r="AH931" s="18"/>
      <c r="AI931" s="156" t="str">
        <f t="shared" si="245"/>
        <v/>
      </c>
      <c r="AJ931" s="127"/>
      <c r="AK931" s="128" t="str">
        <f t="shared" si="246"/>
        <v/>
      </c>
      <c r="AL931" s="128"/>
    </row>
    <row r="932" spans="3:38" x14ac:dyDescent="0.2">
      <c r="C932" s="150">
        <v>924</v>
      </c>
      <c r="D932" s="151"/>
      <c r="E932" s="21"/>
      <c r="F932" s="24"/>
      <c r="G932" s="3"/>
      <c r="H932" s="3"/>
      <c r="I932" s="26"/>
      <c r="J932" s="26"/>
      <c r="K932" s="33"/>
      <c r="L932" s="34"/>
      <c r="M932" s="34" t="str">
        <f t="shared" si="237"/>
        <v/>
      </c>
      <c r="N932" s="34" t="str">
        <f t="shared" si="235"/>
        <v/>
      </c>
      <c r="O932" s="34"/>
      <c r="P932" s="34" t="str">
        <f t="shared" si="236"/>
        <v/>
      </c>
      <c r="Q932" s="34" t="str">
        <f t="shared" si="238"/>
        <v/>
      </c>
      <c r="R932" s="34" t="str">
        <f t="shared" si="239"/>
        <v/>
      </c>
      <c r="S932" s="19" t="str">
        <f t="shared" si="240"/>
        <v/>
      </c>
      <c r="T932" s="19"/>
      <c r="U932" s="19" t="str">
        <f t="shared" si="247"/>
        <v/>
      </c>
      <c r="V932" s="19" t="str">
        <f t="shared" si="241"/>
        <v/>
      </c>
      <c r="W932" s="19" t="str">
        <f t="shared" si="242"/>
        <v/>
      </c>
      <c r="X932" s="19" t="str">
        <f t="shared" si="243"/>
        <v/>
      </c>
      <c r="Y932" s="19" t="str">
        <f t="shared" si="248"/>
        <v/>
      </c>
      <c r="Z932" s="27" t="str">
        <f t="shared" si="244"/>
        <v/>
      </c>
      <c r="AA932" s="32"/>
      <c r="AB932" s="36"/>
      <c r="AC932" s="35" t="str">
        <f t="shared" si="234"/>
        <v/>
      </c>
      <c r="AD932" s="35" t="str">
        <f>IF(AA932="","",SUMIFS(商品管理表!$N$8:$N$10000,商品管理表!$C$8:$C$10000,仕入れ管理表!$D932,商品管理表!$Y$8:$Y$10000,"済"))</f>
        <v/>
      </c>
      <c r="AE932" s="35" t="str">
        <f t="shared" si="249"/>
        <v/>
      </c>
      <c r="AF932" s="18"/>
      <c r="AG932" s="18"/>
      <c r="AH932" s="18"/>
      <c r="AI932" s="156" t="str">
        <f t="shared" si="245"/>
        <v/>
      </c>
      <c r="AJ932" s="127"/>
      <c r="AK932" s="128" t="str">
        <f t="shared" si="246"/>
        <v/>
      </c>
      <c r="AL932" s="128"/>
    </row>
    <row r="933" spans="3:38" x14ac:dyDescent="0.2">
      <c r="C933" s="150">
        <v>925</v>
      </c>
      <c r="D933" s="151"/>
      <c r="E933" s="21"/>
      <c r="F933" s="24"/>
      <c r="G933" s="3"/>
      <c r="H933" s="3"/>
      <c r="I933" s="26"/>
      <c r="J933" s="26"/>
      <c r="K933" s="33"/>
      <c r="L933" s="34"/>
      <c r="M933" s="34" t="str">
        <f t="shared" si="237"/>
        <v/>
      </c>
      <c r="N933" s="34" t="str">
        <f t="shared" si="235"/>
        <v/>
      </c>
      <c r="O933" s="34"/>
      <c r="P933" s="34" t="str">
        <f t="shared" si="236"/>
        <v/>
      </c>
      <c r="Q933" s="34" t="str">
        <f t="shared" si="238"/>
        <v/>
      </c>
      <c r="R933" s="34" t="str">
        <f t="shared" si="239"/>
        <v/>
      </c>
      <c r="S933" s="19" t="str">
        <f t="shared" si="240"/>
        <v/>
      </c>
      <c r="T933" s="19"/>
      <c r="U933" s="19" t="str">
        <f t="shared" si="247"/>
        <v/>
      </c>
      <c r="V933" s="19" t="str">
        <f t="shared" si="241"/>
        <v/>
      </c>
      <c r="W933" s="19" t="str">
        <f t="shared" si="242"/>
        <v/>
      </c>
      <c r="X933" s="19" t="str">
        <f t="shared" si="243"/>
        <v/>
      </c>
      <c r="Y933" s="19" t="str">
        <f t="shared" si="248"/>
        <v/>
      </c>
      <c r="Z933" s="27" t="str">
        <f t="shared" si="244"/>
        <v/>
      </c>
      <c r="AA933" s="32"/>
      <c r="AB933" s="36"/>
      <c r="AC933" s="35" t="str">
        <f t="shared" si="234"/>
        <v/>
      </c>
      <c r="AD933" s="35" t="str">
        <f>IF(AA933="","",SUMIFS(商品管理表!$N$8:$N$10000,商品管理表!$C$8:$C$10000,仕入れ管理表!$D933,商品管理表!$Y$8:$Y$10000,"済"))</f>
        <v/>
      </c>
      <c r="AE933" s="35" t="str">
        <f t="shared" si="249"/>
        <v/>
      </c>
      <c r="AF933" s="18"/>
      <c r="AG933" s="18"/>
      <c r="AH933" s="18"/>
      <c r="AI933" s="156" t="str">
        <f t="shared" si="245"/>
        <v/>
      </c>
      <c r="AJ933" s="127"/>
      <c r="AK933" s="128" t="str">
        <f t="shared" si="246"/>
        <v/>
      </c>
      <c r="AL933" s="128"/>
    </row>
    <row r="934" spans="3:38" x14ac:dyDescent="0.2">
      <c r="C934" s="150">
        <v>926</v>
      </c>
      <c r="D934" s="151"/>
      <c r="E934" s="21"/>
      <c r="F934" s="24"/>
      <c r="G934" s="3"/>
      <c r="H934" s="3"/>
      <c r="I934" s="26"/>
      <c r="J934" s="26"/>
      <c r="K934" s="33"/>
      <c r="L934" s="34"/>
      <c r="M934" s="34" t="str">
        <f t="shared" si="237"/>
        <v/>
      </c>
      <c r="N934" s="34" t="str">
        <f t="shared" si="235"/>
        <v/>
      </c>
      <c r="O934" s="34"/>
      <c r="P934" s="34" t="str">
        <f t="shared" si="236"/>
        <v/>
      </c>
      <c r="Q934" s="34" t="str">
        <f t="shared" si="238"/>
        <v/>
      </c>
      <c r="R934" s="34" t="str">
        <f t="shared" si="239"/>
        <v/>
      </c>
      <c r="S934" s="19" t="str">
        <f t="shared" si="240"/>
        <v/>
      </c>
      <c r="T934" s="19"/>
      <c r="U934" s="19" t="str">
        <f t="shared" si="247"/>
        <v/>
      </c>
      <c r="V934" s="19" t="str">
        <f t="shared" si="241"/>
        <v/>
      </c>
      <c r="W934" s="19" t="str">
        <f t="shared" si="242"/>
        <v/>
      </c>
      <c r="X934" s="19" t="str">
        <f t="shared" si="243"/>
        <v/>
      </c>
      <c r="Y934" s="19" t="str">
        <f t="shared" si="248"/>
        <v/>
      </c>
      <c r="Z934" s="27" t="str">
        <f t="shared" si="244"/>
        <v/>
      </c>
      <c r="AA934" s="32"/>
      <c r="AB934" s="36"/>
      <c r="AC934" s="35" t="str">
        <f t="shared" si="234"/>
        <v/>
      </c>
      <c r="AD934" s="35" t="str">
        <f>IF(AA934="","",SUMIFS(商品管理表!$N$8:$N$10000,商品管理表!$C$8:$C$10000,仕入れ管理表!$D934,商品管理表!$Y$8:$Y$10000,"済"))</f>
        <v/>
      </c>
      <c r="AE934" s="35" t="str">
        <f t="shared" si="249"/>
        <v/>
      </c>
      <c r="AF934" s="18"/>
      <c r="AG934" s="18"/>
      <c r="AH934" s="18"/>
      <c r="AI934" s="156" t="str">
        <f t="shared" si="245"/>
        <v/>
      </c>
      <c r="AJ934" s="127"/>
      <c r="AK934" s="128" t="str">
        <f t="shared" si="246"/>
        <v/>
      </c>
      <c r="AL934" s="128"/>
    </row>
    <row r="935" spans="3:38" x14ac:dyDescent="0.2">
      <c r="C935" s="150">
        <v>927</v>
      </c>
      <c r="D935" s="151"/>
      <c r="E935" s="21"/>
      <c r="F935" s="24"/>
      <c r="G935" s="3"/>
      <c r="H935" s="3"/>
      <c r="I935" s="26"/>
      <c r="J935" s="26"/>
      <c r="K935" s="33"/>
      <c r="L935" s="34"/>
      <c r="M935" s="34" t="str">
        <f t="shared" si="237"/>
        <v/>
      </c>
      <c r="N935" s="34" t="str">
        <f t="shared" si="235"/>
        <v/>
      </c>
      <c r="O935" s="34"/>
      <c r="P935" s="34" t="str">
        <f t="shared" si="236"/>
        <v/>
      </c>
      <c r="Q935" s="34" t="str">
        <f t="shared" si="238"/>
        <v/>
      </c>
      <c r="R935" s="34" t="str">
        <f t="shared" si="239"/>
        <v/>
      </c>
      <c r="S935" s="19" t="str">
        <f t="shared" si="240"/>
        <v/>
      </c>
      <c r="T935" s="19"/>
      <c r="U935" s="19" t="str">
        <f t="shared" si="247"/>
        <v/>
      </c>
      <c r="V935" s="19" t="str">
        <f t="shared" si="241"/>
        <v/>
      </c>
      <c r="W935" s="19" t="str">
        <f t="shared" si="242"/>
        <v/>
      </c>
      <c r="X935" s="19" t="str">
        <f t="shared" si="243"/>
        <v/>
      </c>
      <c r="Y935" s="19" t="str">
        <f t="shared" si="248"/>
        <v/>
      </c>
      <c r="Z935" s="27" t="str">
        <f t="shared" si="244"/>
        <v/>
      </c>
      <c r="AA935" s="32"/>
      <c r="AB935" s="36"/>
      <c r="AC935" s="35" t="str">
        <f t="shared" si="234"/>
        <v/>
      </c>
      <c r="AD935" s="35" t="str">
        <f>IF(AA935="","",SUMIFS(商品管理表!$N$8:$N$10000,商品管理表!$C$8:$C$10000,仕入れ管理表!$D935,商品管理表!$Y$8:$Y$10000,"済"))</f>
        <v/>
      </c>
      <c r="AE935" s="35" t="str">
        <f t="shared" si="249"/>
        <v/>
      </c>
      <c r="AF935" s="18"/>
      <c r="AG935" s="18"/>
      <c r="AH935" s="18"/>
      <c r="AI935" s="156" t="str">
        <f t="shared" si="245"/>
        <v/>
      </c>
      <c r="AJ935" s="127"/>
      <c r="AK935" s="128" t="str">
        <f t="shared" si="246"/>
        <v/>
      </c>
      <c r="AL935" s="128"/>
    </row>
    <row r="936" spans="3:38" x14ac:dyDescent="0.2">
      <c r="C936" s="150">
        <v>928</v>
      </c>
      <c r="D936" s="151"/>
      <c r="E936" s="21"/>
      <c r="F936" s="24"/>
      <c r="G936" s="3"/>
      <c r="H936" s="3"/>
      <c r="I936" s="26"/>
      <c r="J936" s="26"/>
      <c r="K936" s="33"/>
      <c r="L936" s="34"/>
      <c r="M936" s="34" t="str">
        <f t="shared" si="237"/>
        <v/>
      </c>
      <c r="N936" s="34" t="str">
        <f t="shared" si="235"/>
        <v/>
      </c>
      <c r="O936" s="34"/>
      <c r="P936" s="34" t="str">
        <f t="shared" si="236"/>
        <v/>
      </c>
      <c r="Q936" s="34" t="str">
        <f t="shared" si="238"/>
        <v/>
      </c>
      <c r="R936" s="34" t="str">
        <f t="shared" si="239"/>
        <v/>
      </c>
      <c r="S936" s="19" t="str">
        <f t="shared" si="240"/>
        <v/>
      </c>
      <c r="T936" s="19"/>
      <c r="U936" s="19" t="str">
        <f t="shared" si="247"/>
        <v/>
      </c>
      <c r="V936" s="19" t="str">
        <f t="shared" si="241"/>
        <v/>
      </c>
      <c r="W936" s="19" t="str">
        <f t="shared" si="242"/>
        <v/>
      </c>
      <c r="X936" s="19" t="str">
        <f t="shared" si="243"/>
        <v/>
      </c>
      <c r="Y936" s="19" t="str">
        <f t="shared" si="248"/>
        <v/>
      </c>
      <c r="Z936" s="27" t="str">
        <f t="shared" si="244"/>
        <v/>
      </c>
      <c r="AA936" s="32"/>
      <c r="AB936" s="36"/>
      <c r="AC936" s="35" t="str">
        <f t="shared" si="234"/>
        <v/>
      </c>
      <c r="AD936" s="35" t="str">
        <f>IF(AA936="","",SUMIFS(商品管理表!$N$8:$N$10000,商品管理表!$C$8:$C$10000,仕入れ管理表!$D936,商品管理表!$Y$8:$Y$10000,"済"))</f>
        <v/>
      </c>
      <c r="AE936" s="35" t="str">
        <f t="shared" si="249"/>
        <v/>
      </c>
      <c r="AF936" s="18"/>
      <c r="AG936" s="18"/>
      <c r="AH936" s="18"/>
      <c r="AI936" s="156" t="str">
        <f t="shared" si="245"/>
        <v/>
      </c>
      <c r="AJ936" s="127"/>
      <c r="AK936" s="128" t="str">
        <f t="shared" si="246"/>
        <v/>
      </c>
      <c r="AL936" s="128"/>
    </row>
    <row r="937" spans="3:38" x14ac:dyDescent="0.2">
      <c r="C937" s="150">
        <v>929</v>
      </c>
      <c r="D937" s="151"/>
      <c r="E937" s="21"/>
      <c r="F937" s="24"/>
      <c r="G937" s="3"/>
      <c r="H937" s="3"/>
      <c r="I937" s="26"/>
      <c r="J937" s="26"/>
      <c r="K937" s="33"/>
      <c r="L937" s="34"/>
      <c r="M937" s="34" t="str">
        <f t="shared" si="237"/>
        <v/>
      </c>
      <c r="N937" s="34" t="str">
        <f t="shared" si="235"/>
        <v/>
      </c>
      <c r="O937" s="34"/>
      <c r="P937" s="34" t="str">
        <f t="shared" si="236"/>
        <v/>
      </c>
      <c r="Q937" s="34" t="str">
        <f t="shared" si="238"/>
        <v/>
      </c>
      <c r="R937" s="34" t="str">
        <f t="shared" si="239"/>
        <v/>
      </c>
      <c r="S937" s="19" t="str">
        <f t="shared" si="240"/>
        <v/>
      </c>
      <c r="T937" s="19"/>
      <c r="U937" s="19" t="str">
        <f t="shared" si="247"/>
        <v/>
      </c>
      <c r="V937" s="19" t="str">
        <f t="shared" si="241"/>
        <v/>
      </c>
      <c r="W937" s="19" t="str">
        <f t="shared" si="242"/>
        <v/>
      </c>
      <c r="X937" s="19" t="str">
        <f t="shared" si="243"/>
        <v/>
      </c>
      <c r="Y937" s="19" t="str">
        <f t="shared" si="248"/>
        <v/>
      </c>
      <c r="Z937" s="27" t="str">
        <f t="shared" si="244"/>
        <v/>
      </c>
      <c r="AA937" s="32"/>
      <c r="AB937" s="36"/>
      <c r="AC937" s="35" t="str">
        <f t="shared" si="234"/>
        <v/>
      </c>
      <c r="AD937" s="35" t="str">
        <f>IF(AA937="","",SUMIFS(商品管理表!$N$8:$N$10000,商品管理表!$C$8:$C$10000,仕入れ管理表!$D937,商品管理表!$Y$8:$Y$10000,"済"))</f>
        <v/>
      </c>
      <c r="AE937" s="35" t="str">
        <f t="shared" si="249"/>
        <v/>
      </c>
      <c r="AF937" s="18"/>
      <c r="AG937" s="18"/>
      <c r="AH937" s="18"/>
      <c r="AI937" s="156" t="str">
        <f t="shared" si="245"/>
        <v/>
      </c>
      <c r="AJ937" s="127"/>
      <c r="AK937" s="128" t="str">
        <f t="shared" si="246"/>
        <v/>
      </c>
      <c r="AL937" s="128"/>
    </row>
    <row r="938" spans="3:38" x14ac:dyDescent="0.2">
      <c r="C938" s="150">
        <v>930</v>
      </c>
      <c r="D938" s="151"/>
      <c r="E938" s="21"/>
      <c r="F938" s="24"/>
      <c r="G938" s="3"/>
      <c r="H938" s="3"/>
      <c r="I938" s="26"/>
      <c r="J938" s="26"/>
      <c r="K938" s="33"/>
      <c r="L938" s="34"/>
      <c r="M938" s="34" t="str">
        <f t="shared" si="237"/>
        <v/>
      </c>
      <c r="N938" s="34" t="str">
        <f t="shared" si="235"/>
        <v/>
      </c>
      <c r="O938" s="34"/>
      <c r="P938" s="34" t="str">
        <f t="shared" si="236"/>
        <v/>
      </c>
      <c r="Q938" s="34" t="str">
        <f t="shared" si="238"/>
        <v/>
      </c>
      <c r="R938" s="34" t="str">
        <f t="shared" si="239"/>
        <v/>
      </c>
      <c r="S938" s="19" t="str">
        <f t="shared" si="240"/>
        <v/>
      </c>
      <c r="T938" s="19"/>
      <c r="U938" s="19" t="str">
        <f t="shared" si="247"/>
        <v/>
      </c>
      <c r="V938" s="19" t="str">
        <f t="shared" si="241"/>
        <v/>
      </c>
      <c r="W938" s="19" t="str">
        <f t="shared" si="242"/>
        <v/>
      </c>
      <c r="X938" s="19" t="str">
        <f t="shared" si="243"/>
        <v/>
      </c>
      <c r="Y938" s="19" t="str">
        <f t="shared" si="248"/>
        <v/>
      </c>
      <c r="Z938" s="27" t="str">
        <f t="shared" si="244"/>
        <v/>
      </c>
      <c r="AA938" s="32"/>
      <c r="AB938" s="36"/>
      <c r="AC938" s="35" t="str">
        <f t="shared" si="234"/>
        <v/>
      </c>
      <c r="AD938" s="35" t="str">
        <f>IF(AA938="","",SUMIFS(商品管理表!$N$8:$N$10000,商品管理表!$C$8:$C$10000,仕入れ管理表!$D938,商品管理表!$Y$8:$Y$10000,"済"))</f>
        <v/>
      </c>
      <c r="AE938" s="35" t="str">
        <f t="shared" si="249"/>
        <v/>
      </c>
      <c r="AF938" s="18"/>
      <c r="AG938" s="18"/>
      <c r="AH938" s="18"/>
      <c r="AI938" s="156" t="str">
        <f t="shared" si="245"/>
        <v/>
      </c>
      <c r="AJ938" s="127"/>
      <c r="AK938" s="128" t="str">
        <f t="shared" si="246"/>
        <v/>
      </c>
      <c r="AL938" s="128"/>
    </row>
    <row r="939" spans="3:38" x14ac:dyDescent="0.2">
      <c r="C939" s="150">
        <v>931</v>
      </c>
      <c r="D939" s="151"/>
      <c r="E939" s="21"/>
      <c r="F939" s="24"/>
      <c r="G939" s="3"/>
      <c r="H939" s="3"/>
      <c r="I939" s="26"/>
      <c r="J939" s="26"/>
      <c r="K939" s="33"/>
      <c r="L939" s="34"/>
      <c r="M939" s="34" t="str">
        <f t="shared" si="237"/>
        <v/>
      </c>
      <c r="N939" s="34" t="str">
        <f t="shared" si="235"/>
        <v/>
      </c>
      <c r="O939" s="34"/>
      <c r="P939" s="34" t="str">
        <f t="shared" si="236"/>
        <v/>
      </c>
      <c r="Q939" s="34" t="str">
        <f t="shared" si="238"/>
        <v/>
      </c>
      <c r="R939" s="34" t="str">
        <f t="shared" si="239"/>
        <v/>
      </c>
      <c r="S939" s="19" t="str">
        <f t="shared" si="240"/>
        <v/>
      </c>
      <c r="T939" s="19"/>
      <c r="U939" s="19" t="str">
        <f t="shared" si="247"/>
        <v/>
      </c>
      <c r="V939" s="19" t="str">
        <f t="shared" si="241"/>
        <v/>
      </c>
      <c r="W939" s="19" t="str">
        <f t="shared" si="242"/>
        <v/>
      </c>
      <c r="X939" s="19" t="str">
        <f t="shared" si="243"/>
        <v/>
      </c>
      <c r="Y939" s="19" t="str">
        <f t="shared" si="248"/>
        <v/>
      </c>
      <c r="Z939" s="27" t="str">
        <f t="shared" si="244"/>
        <v/>
      </c>
      <c r="AA939" s="32"/>
      <c r="AB939" s="36"/>
      <c r="AC939" s="35" t="str">
        <f t="shared" si="234"/>
        <v/>
      </c>
      <c r="AD939" s="35" t="str">
        <f>IF(AA939="","",SUMIFS(商品管理表!$N$8:$N$10000,商品管理表!$C$8:$C$10000,仕入れ管理表!$D939,商品管理表!$Y$8:$Y$10000,"済"))</f>
        <v/>
      </c>
      <c r="AE939" s="35" t="str">
        <f t="shared" si="249"/>
        <v/>
      </c>
      <c r="AF939" s="18"/>
      <c r="AG939" s="18"/>
      <c r="AH939" s="18"/>
      <c r="AI939" s="156" t="str">
        <f t="shared" si="245"/>
        <v/>
      </c>
      <c r="AJ939" s="127"/>
      <c r="AK939" s="128" t="str">
        <f t="shared" si="246"/>
        <v/>
      </c>
      <c r="AL939" s="128"/>
    </row>
    <row r="940" spans="3:38" x14ac:dyDescent="0.2">
      <c r="C940" s="150">
        <v>932</v>
      </c>
      <c r="D940" s="151"/>
      <c r="E940" s="21"/>
      <c r="F940" s="24"/>
      <c r="G940" s="3"/>
      <c r="H940" s="3"/>
      <c r="I940" s="26"/>
      <c r="J940" s="26"/>
      <c r="K940" s="33"/>
      <c r="L940" s="34"/>
      <c r="M940" s="34" t="str">
        <f t="shared" si="237"/>
        <v/>
      </c>
      <c r="N940" s="34" t="str">
        <f t="shared" si="235"/>
        <v/>
      </c>
      <c r="O940" s="34"/>
      <c r="P940" s="34" t="str">
        <f t="shared" si="236"/>
        <v/>
      </c>
      <c r="Q940" s="34" t="str">
        <f t="shared" si="238"/>
        <v/>
      </c>
      <c r="R940" s="34" t="str">
        <f t="shared" si="239"/>
        <v/>
      </c>
      <c r="S940" s="19" t="str">
        <f t="shared" si="240"/>
        <v/>
      </c>
      <c r="T940" s="19"/>
      <c r="U940" s="19" t="str">
        <f t="shared" si="247"/>
        <v/>
      </c>
      <c r="V940" s="19" t="str">
        <f t="shared" si="241"/>
        <v/>
      </c>
      <c r="W940" s="19" t="str">
        <f t="shared" si="242"/>
        <v/>
      </c>
      <c r="X940" s="19" t="str">
        <f t="shared" si="243"/>
        <v/>
      </c>
      <c r="Y940" s="19" t="str">
        <f t="shared" si="248"/>
        <v/>
      </c>
      <c r="Z940" s="27" t="str">
        <f t="shared" si="244"/>
        <v/>
      </c>
      <c r="AA940" s="32"/>
      <c r="AB940" s="36"/>
      <c r="AC940" s="35" t="str">
        <f t="shared" si="234"/>
        <v/>
      </c>
      <c r="AD940" s="35" t="str">
        <f>IF(AA940="","",SUMIFS(商品管理表!$N$8:$N$10000,商品管理表!$C$8:$C$10000,仕入れ管理表!$D940,商品管理表!$Y$8:$Y$10000,"済"))</f>
        <v/>
      </c>
      <c r="AE940" s="35" t="str">
        <f t="shared" si="249"/>
        <v/>
      </c>
      <c r="AF940" s="18"/>
      <c r="AG940" s="18"/>
      <c r="AH940" s="18"/>
      <c r="AI940" s="156" t="str">
        <f t="shared" si="245"/>
        <v/>
      </c>
      <c r="AJ940" s="127"/>
      <c r="AK940" s="128" t="str">
        <f t="shared" si="246"/>
        <v/>
      </c>
      <c r="AL940" s="128"/>
    </row>
    <row r="941" spans="3:38" x14ac:dyDescent="0.2">
      <c r="C941" s="150">
        <v>933</v>
      </c>
      <c r="D941" s="151"/>
      <c r="E941" s="21"/>
      <c r="F941" s="24"/>
      <c r="G941" s="3"/>
      <c r="H941" s="3"/>
      <c r="I941" s="26"/>
      <c r="J941" s="26"/>
      <c r="K941" s="33"/>
      <c r="L941" s="34"/>
      <c r="M941" s="34" t="str">
        <f t="shared" si="237"/>
        <v/>
      </c>
      <c r="N941" s="34" t="str">
        <f t="shared" si="235"/>
        <v/>
      </c>
      <c r="O941" s="34"/>
      <c r="P941" s="34" t="str">
        <f t="shared" si="236"/>
        <v/>
      </c>
      <c r="Q941" s="34" t="str">
        <f t="shared" si="238"/>
        <v/>
      </c>
      <c r="R941" s="34" t="str">
        <f t="shared" si="239"/>
        <v/>
      </c>
      <c r="S941" s="19" t="str">
        <f t="shared" si="240"/>
        <v/>
      </c>
      <c r="T941" s="19"/>
      <c r="U941" s="19" t="str">
        <f t="shared" si="247"/>
        <v/>
      </c>
      <c r="V941" s="19" t="str">
        <f t="shared" si="241"/>
        <v/>
      </c>
      <c r="W941" s="19" t="str">
        <f t="shared" si="242"/>
        <v/>
      </c>
      <c r="X941" s="19" t="str">
        <f t="shared" si="243"/>
        <v/>
      </c>
      <c r="Y941" s="19" t="str">
        <f t="shared" si="248"/>
        <v/>
      </c>
      <c r="Z941" s="27" t="str">
        <f t="shared" si="244"/>
        <v/>
      </c>
      <c r="AA941" s="32"/>
      <c r="AB941" s="36"/>
      <c r="AC941" s="35" t="str">
        <f t="shared" si="234"/>
        <v/>
      </c>
      <c r="AD941" s="35" t="str">
        <f>IF(AA941="","",SUMIFS(商品管理表!$N$8:$N$10000,商品管理表!$C$8:$C$10000,仕入れ管理表!$D941,商品管理表!$Y$8:$Y$10000,"済"))</f>
        <v/>
      </c>
      <c r="AE941" s="35" t="str">
        <f t="shared" si="249"/>
        <v/>
      </c>
      <c r="AF941" s="18"/>
      <c r="AG941" s="18"/>
      <c r="AH941" s="18"/>
      <c r="AI941" s="156" t="str">
        <f t="shared" si="245"/>
        <v/>
      </c>
      <c r="AJ941" s="127"/>
      <c r="AK941" s="128" t="str">
        <f t="shared" si="246"/>
        <v/>
      </c>
      <c r="AL941" s="128"/>
    </row>
    <row r="942" spans="3:38" x14ac:dyDescent="0.2">
      <c r="C942" s="150">
        <v>934</v>
      </c>
      <c r="D942" s="151"/>
      <c r="E942" s="21"/>
      <c r="F942" s="24"/>
      <c r="G942" s="3"/>
      <c r="H942" s="3"/>
      <c r="I942" s="26"/>
      <c r="J942" s="26"/>
      <c r="K942" s="33"/>
      <c r="L942" s="34"/>
      <c r="M942" s="34" t="str">
        <f t="shared" si="237"/>
        <v/>
      </c>
      <c r="N942" s="34" t="str">
        <f t="shared" si="235"/>
        <v/>
      </c>
      <c r="O942" s="34"/>
      <c r="P942" s="34" t="str">
        <f t="shared" si="236"/>
        <v/>
      </c>
      <c r="Q942" s="34" t="str">
        <f t="shared" si="238"/>
        <v/>
      </c>
      <c r="R942" s="34" t="str">
        <f t="shared" si="239"/>
        <v/>
      </c>
      <c r="S942" s="19" t="str">
        <f t="shared" si="240"/>
        <v/>
      </c>
      <c r="T942" s="19"/>
      <c r="U942" s="19" t="str">
        <f t="shared" si="247"/>
        <v/>
      </c>
      <c r="V942" s="19" t="str">
        <f t="shared" si="241"/>
        <v/>
      </c>
      <c r="W942" s="19" t="str">
        <f t="shared" si="242"/>
        <v/>
      </c>
      <c r="X942" s="19" t="str">
        <f t="shared" si="243"/>
        <v/>
      </c>
      <c r="Y942" s="19" t="str">
        <f t="shared" si="248"/>
        <v/>
      </c>
      <c r="Z942" s="27" t="str">
        <f t="shared" si="244"/>
        <v/>
      </c>
      <c r="AA942" s="32"/>
      <c r="AB942" s="36"/>
      <c r="AC942" s="35" t="str">
        <f t="shared" si="234"/>
        <v/>
      </c>
      <c r="AD942" s="35" t="str">
        <f>IF(AA942="","",SUMIFS(商品管理表!$N$8:$N$10000,商品管理表!$C$8:$C$10000,仕入れ管理表!$D942,商品管理表!$Y$8:$Y$10000,"済"))</f>
        <v/>
      </c>
      <c r="AE942" s="35" t="str">
        <f t="shared" si="249"/>
        <v/>
      </c>
      <c r="AF942" s="18"/>
      <c r="AG942" s="18"/>
      <c r="AH942" s="18"/>
      <c r="AI942" s="156" t="str">
        <f t="shared" si="245"/>
        <v/>
      </c>
      <c r="AJ942" s="127"/>
      <c r="AK942" s="128" t="str">
        <f t="shared" si="246"/>
        <v/>
      </c>
      <c r="AL942" s="128"/>
    </row>
    <row r="943" spans="3:38" x14ac:dyDescent="0.2">
      <c r="C943" s="150">
        <v>935</v>
      </c>
      <c r="D943" s="151"/>
      <c r="E943" s="21"/>
      <c r="F943" s="24"/>
      <c r="G943" s="3"/>
      <c r="H943" s="3"/>
      <c r="I943" s="26"/>
      <c r="J943" s="26"/>
      <c r="K943" s="33"/>
      <c r="L943" s="34"/>
      <c r="M943" s="34" t="str">
        <f t="shared" si="237"/>
        <v/>
      </c>
      <c r="N943" s="34" t="str">
        <f t="shared" si="235"/>
        <v/>
      </c>
      <c r="O943" s="34"/>
      <c r="P943" s="34" t="str">
        <f t="shared" si="236"/>
        <v/>
      </c>
      <c r="Q943" s="34" t="str">
        <f t="shared" si="238"/>
        <v/>
      </c>
      <c r="R943" s="34" t="str">
        <f t="shared" si="239"/>
        <v/>
      </c>
      <c r="S943" s="19" t="str">
        <f t="shared" si="240"/>
        <v/>
      </c>
      <c r="T943" s="19"/>
      <c r="U943" s="19" t="str">
        <f t="shared" si="247"/>
        <v/>
      </c>
      <c r="V943" s="19" t="str">
        <f t="shared" si="241"/>
        <v/>
      </c>
      <c r="W943" s="19" t="str">
        <f t="shared" si="242"/>
        <v/>
      </c>
      <c r="X943" s="19" t="str">
        <f t="shared" si="243"/>
        <v/>
      </c>
      <c r="Y943" s="19" t="str">
        <f t="shared" si="248"/>
        <v/>
      </c>
      <c r="Z943" s="27" t="str">
        <f t="shared" si="244"/>
        <v/>
      </c>
      <c r="AA943" s="32"/>
      <c r="AB943" s="36"/>
      <c r="AC943" s="35" t="str">
        <f t="shared" si="234"/>
        <v/>
      </c>
      <c r="AD943" s="35" t="str">
        <f>IF(AA943="","",SUMIFS(商品管理表!$N$8:$N$10000,商品管理表!$C$8:$C$10000,仕入れ管理表!$D943,商品管理表!$Y$8:$Y$10000,"済"))</f>
        <v/>
      </c>
      <c r="AE943" s="35" t="str">
        <f t="shared" si="249"/>
        <v/>
      </c>
      <c r="AF943" s="18"/>
      <c r="AG943" s="18"/>
      <c r="AH943" s="18"/>
      <c r="AI943" s="156" t="str">
        <f t="shared" si="245"/>
        <v/>
      </c>
      <c r="AJ943" s="127"/>
      <c r="AK943" s="128" t="str">
        <f t="shared" si="246"/>
        <v/>
      </c>
      <c r="AL943" s="128"/>
    </row>
    <row r="944" spans="3:38" x14ac:dyDescent="0.2">
      <c r="C944" s="150">
        <v>936</v>
      </c>
      <c r="D944" s="151"/>
      <c r="E944" s="21"/>
      <c r="F944" s="24"/>
      <c r="G944" s="3"/>
      <c r="H944" s="3"/>
      <c r="I944" s="26"/>
      <c r="J944" s="26"/>
      <c r="K944" s="33"/>
      <c r="L944" s="34"/>
      <c r="M944" s="34" t="str">
        <f t="shared" si="237"/>
        <v/>
      </c>
      <c r="N944" s="34" t="str">
        <f t="shared" si="235"/>
        <v/>
      </c>
      <c r="O944" s="34"/>
      <c r="P944" s="34" t="str">
        <f t="shared" si="236"/>
        <v/>
      </c>
      <c r="Q944" s="34" t="str">
        <f t="shared" si="238"/>
        <v/>
      </c>
      <c r="R944" s="34" t="str">
        <f t="shared" si="239"/>
        <v/>
      </c>
      <c r="S944" s="19" t="str">
        <f t="shared" si="240"/>
        <v/>
      </c>
      <c r="T944" s="19"/>
      <c r="U944" s="19" t="str">
        <f t="shared" si="247"/>
        <v/>
      </c>
      <c r="V944" s="19" t="str">
        <f t="shared" si="241"/>
        <v/>
      </c>
      <c r="W944" s="19" t="str">
        <f t="shared" si="242"/>
        <v/>
      </c>
      <c r="X944" s="19" t="str">
        <f t="shared" si="243"/>
        <v/>
      </c>
      <c r="Y944" s="19" t="str">
        <f t="shared" si="248"/>
        <v/>
      </c>
      <c r="Z944" s="27" t="str">
        <f t="shared" si="244"/>
        <v/>
      </c>
      <c r="AA944" s="32"/>
      <c r="AB944" s="36"/>
      <c r="AC944" s="35" t="str">
        <f t="shared" si="234"/>
        <v/>
      </c>
      <c r="AD944" s="35" t="str">
        <f>IF(AA944="","",SUMIFS(商品管理表!$N$8:$N$10000,商品管理表!$C$8:$C$10000,仕入れ管理表!$D944,商品管理表!$Y$8:$Y$10000,"済"))</f>
        <v/>
      </c>
      <c r="AE944" s="35" t="str">
        <f t="shared" si="249"/>
        <v/>
      </c>
      <c r="AF944" s="18"/>
      <c r="AG944" s="18"/>
      <c r="AH944" s="18"/>
      <c r="AI944" s="156" t="str">
        <f t="shared" si="245"/>
        <v/>
      </c>
      <c r="AJ944" s="127"/>
      <c r="AK944" s="128" t="str">
        <f t="shared" si="246"/>
        <v/>
      </c>
      <c r="AL944" s="128"/>
    </row>
    <row r="945" spans="3:38" x14ac:dyDescent="0.2">
      <c r="C945" s="150">
        <v>937</v>
      </c>
      <c r="D945" s="151"/>
      <c r="E945" s="21"/>
      <c r="F945" s="24"/>
      <c r="G945" s="3"/>
      <c r="H945" s="3"/>
      <c r="I945" s="26"/>
      <c r="J945" s="26"/>
      <c r="K945" s="33"/>
      <c r="L945" s="34"/>
      <c r="M945" s="34" t="str">
        <f t="shared" si="237"/>
        <v/>
      </c>
      <c r="N945" s="34" t="str">
        <f t="shared" si="235"/>
        <v/>
      </c>
      <c r="O945" s="34"/>
      <c r="P945" s="34" t="str">
        <f t="shared" si="236"/>
        <v/>
      </c>
      <c r="Q945" s="34" t="str">
        <f t="shared" si="238"/>
        <v/>
      </c>
      <c r="R945" s="34" t="str">
        <f t="shared" si="239"/>
        <v/>
      </c>
      <c r="S945" s="19" t="str">
        <f t="shared" si="240"/>
        <v/>
      </c>
      <c r="T945" s="19"/>
      <c r="U945" s="19" t="str">
        <f t="shared" si="247"/>
        <v/>
      </c>
      <c r="V945" s="19" t="str">
        <f t="shared" si="241"/>
        <v/>
      </c>
      <c r="W945" s="19" t="str">
        <f t="shared" si="242"/>
        <v/>
      </c>
      <c r="X945" s="19" t="str">
        <f t="shared" si="243"/>
        <v/>
      </c>
      <c r="Y945" s="19" t="str">
        <f t="shared" si="248"/>
        <v/>
      </c>
      <c r="Z945" s="27" t="str">
        <f t="shared" si="244"/>
        <v/>
      </c>
      <c r="AA945" s="32"/>
      <c r="AB945" s="36"/>
      <c r="AC945" s="35" t="str">
        <f t="shared" si="234"/>
        <v/>
      </c>
      <c r="AD945" s="35" t="str">
        <f>IF(AA945="","",SUMIFS(商品管理表!$N$8:$N$10000,商品管理表!$C$8:$C$10000,仕入れ管理表!$D945,商品管理表!$Y$8:$Y$10000,"済"))</f>
        <v/>
      </c>
      <c r="AE945" s="35" t="str">
        <f t="shared" si="249"/>
        <v/>
      </c>
      <c r="AF945" s="18"/>
      <c r="AG945" s="18"/>
      <c r="AH945" s="18"/>
      <c r="AI945" s="156" t="str">
        <f t="shared" si="245"/>
        <v/>
      </c>
      <c r="AJ945" s="127"/>
      <c r="AK945" s="128" t="str">
        <f t="shared" si="246"/>
        <v/>
      </c>
      <c r="AL945" s="128"/>
    </row>
    <row r="946" spans="3:38" x14ac:dyDescent="0.2">
      <c r="C946" s="150">
        <v>938</v>
      </c>
      <c r="D946" s="151"/>
      <c r="E946" s="21"/>
      <c r="F946" s="24"/>
      <c r="G946" s="3"/>
      <c r="H946" s="3"/>
      <c r="I946" s="26"/>
      <c r="J946" s="26"/>
      <c r="K946" s="33"/>
      <c r="L946" s="34"/>
      <c r="M946" s="34" t="str">
        <f t="shared" si="237"/>
        <v/>
      </c>
      <c r="N946" s="34" t="str">
        <f t="shared" si="235"/>
        <v/>
      </c>
      <c r="O946" s="34"/>
      <c r="P946" s="34" t="str">
        <f t="shared" si="236"/>
        <v/>
      </c>
      <c r="Q946" s="34" t="str">
        <f t="shared" si="238"/>
        <v/>
      </c>
      <c r="R946" s="34" t="str">
        <f t="shared" si="239"/>
        <v/>
      </c>
      <c r="S946" s="19" t="str">
        <f t="shared" si="240"/>
        <v/>
      </c>
      <c r="T946" s="19"/>
      <c r="U946" s="19" t="str">
        <f t="shared" si="247"/>
        <v/>
      </c>
      <c r="V946" s="19" t="str">
        <f t="shared" si="241"/>
        <v/>
      </c>
      <c r="W946" s="19" t="str">
        <f t="shared" si="242"/>
        <v/>
      </c>
      <c r="X946" s="19" t="str">
        <f t="shared" si="243"/>
        <v/>
      </c>
      <c r="Y946" s="19" t="str">
        <f t="shared" si="248"/>
        <v/>
      </c>
      <c r="Z946" s="27" t="str">
        <f t="shared" si="244"/>
        <v/>
      </c>
      <c r="AA946" s="32"/>
      <c r="AB946" s="36"/>
      <c r="AC946" s="35" t="str">
        <f t="shared" si="234"/>
        <v/>
      </c>
      <c r="AD946" s="35" t="str">
        <f>IF(AA946="","",SUMIFS(商品管理表!$N$8:$N$10000,商品管理表!$C$8:$C$10000,仕入れ管理表!$D946,商品管理表!$Y$8:$Y$10000,"済"))</f>
        <v/>
      </c>
      <c r="AE946" s="35" t="str">
        <f t="shared" si="249"/>
        <v/>
      </c>
      <c r="AF946" s="18"/>
      <c r="AG946" s="18"/>
      <c r="AH946" s="18"/>
      <c r="AI946" s="156" t="str">
        <f t="shared" si="245"/>
        <v/>
      </c>
      <c r="AJ946" s="127"/>
      <c r="AK946" s="128" t="str">
        <f t="shared" si="246"/>
        <v/>
      </c>
      <c r="AL946" s="128"/>
    </row>
    <row r="947" spans="3:38" x14ac:dyDescent="0.2">
      <c r="C947" s="150">
        <v>939</v>
      </c>
      <c r="D947" s="151"/>
      <c r="E947" s="21"/>
      <c r="F947" s="24"/>
      <c r="G947" s="3"/>
      <c r="H947" s="3"/>
      <c r="I947" s="26"/>
      <c r="J947" s="26"/>
      <c r="K947" s="33"/>
      <c r="L947" s="34"/>
      <c r="M947" s="34" t="str">
        <f t="shared" si="237"/>
        <v/>
      </c>
      <c r="N947" s="34" t="str">
        <f t="shared" si="235"/>
        <v/>
      </c>
      <c r="O947" s="34"/>
      <c r="P947" s="34" t="str">
        <f t="shared" si="236"/>
        <v/>
      </c>
      <c r="Q947" s="34" t="str">
        <f t="shared" si="238"/>
        <v/>
      </c>
      <c r="R947" s="34" t="str">
        <f t="shared" si="239"/>
        <v/>
      </c>
      <c r="S947" s="19" t="str">
        <f t="shared" si="240"/>
        <v/>
      </c>
      <c r="T947" s="19"/>
      <c r="U947" s="19" t="str">
        <f t="shared" si="247"/>
        <v/>
      </c>
      <c r="V947" s="19" t="str">
        <f t="shared" si="241"/>
        <v/>
      </c>
      <c r="W947" s="19" t="str">
        <f t="shared" si="242"/>
        <v/>
      </c>
      <c r="X947" s="19" t="str">
        <f t="shared" si="243"/>
        <v/>
      </c>
      <c r="Y947" s="19" t="str">
        <f t="shared" si="248"/>
        <v/>
      </c>
      <c r="Z947" s="27" t="str">
        <f t="shared" si="244"/>
        <v/>
      </c>
      <c r="AA947" s="32"/>
      <c r="AB947" s="36"/>
      <c r="AC947" s="35" t="str">
        <f t="shared" si="234"/>
        <v/>
      </c>
      <c r="AD947" s="35" t="str">
        <f>IF(AA947="","",SUMIFS(商品管理表!$N$8:$N$10000,商品管理表!$C$8:$C$10000,仕入れ管理表!$D947,商品管理表!$Y$8:$Y$10000,"済"))</f>
        <v/>
      </c>
      <c r="AE947" s="35" t="str">
        <f t="shared" si="249"/>
        <v/>
      </c>
      <c r="AF947" s="18"/>
      <c r="AG947" s="18"/>
      <c r="AH947" s="18"/>
      <c r="AI947" s="156" t="str">
        <f t="shared" si="245"/>
        <v/>
      </c>
      <c r="AJ947" s="127"/>
      <c r="AK947" s="128" t="str">
        <f t="shared" si="246"/>
        <v/>
      </c>
      <c r="AL947" s="128"/>
    </row>
    <row r="948" spans="3:38" x14ac:dyDescent="0.2">
      <c r="C948" s="150">
        <v>940</v>
      </c>
      <c r="D948" s="151"/>
      <c r="E948" s="21"/>
      <c r="F948" s="24"/>
      <c r="G948" s="3"/>
      <c r="H948" s="3"/>
      <c r="I948" s="26"/>
      <c r="J948" s="26"/>
      <c r="K948" s="33"/>
      <c r="L948" s="34"/>
      <c r="M948" s="34" t="str">
        <f t="shared" si="237"/>
        <v/>
      </c>
      <c r="N948" s="34" t="str">
        <f t="shared" si="235"/>
        <v/>
      </c>
      <c r="O948" s="34"/>
      <c r="P948" s="34" t="str">
        <f t="shared" si="236"/>
        <v/>
      </c>
      <c r="Q948" s="34" t="str">
        <f t="shared" si="238"/>
        <v/>
      </c>
      <c r="R948" s="34" t="str">
        <f t="shared" si="239"/>
        <v/>
      </c>
      <c r="S948" s="19" t="str">
        <f t="shared" si="240"/>
        <v/>
      </c>
      <c r="T948" s="19"/>
      <c r="U948" s="19" t="str">
        <f t="shared" si="247"/>
        <v/>
      </c>
      <c r="V948" s="19" t="str">
        <f t="shared" si="241"/>
        <v/>
      </c>
      <c r="W948" s="19" t="str">
        <f t="shared" si="242"/>
        <v/>
      </c>
      <c r="X948" s="19" t="str">
        <f t="shared" si="243"/>
        <v/>
      </c>
      <c r="Y948" s="19" t="str">
        <f t="shared" si="248"/>
        <v/>
      </c>
      <c r="Z948" s="27" t="str">
        <f t="shared" si="244"/>
        <v/>
      </c>
      <c r="AA948" s="32"/>
      <c r="AB948" s="36"/>
      <c r="AC948" s="35" t="str">
        <f t="shared" si="234"/>
        <v/>
      </c>
      <c r="AD948" s="35" t="str">
        <f>IF(AA948="","",SUMIFS(商品管理表!$N$8:$N$10000,商品管理表!$C$8:$C$10000,仕入れ管理表!$D948,商品管理表!$Y$8:$Y$10000,"済"))</f>
        <v/>
      </c>
      <c r="AE948" s="35" t="str">
        <f t="shared" si="249"/>
        <v/>
      </c>
      <c r="AF948" s="18"/>
      <c r="AG948" s="18"/>
      <c r="AH948" s="18"/>
      <c r="AI948" s="156" t="str">
        <f t="shared" si="245"/>
        <v/>
      </c>
      <c r="AJ948" s="127"/>
      <c r="AK948" s="128" t="str">
        <f t="shared" si="246"/>
        <v/>
      </c>
      <c r="AL948" s="128"/>
    </row>
    <row r="949" spans="3:38" x14ac:dyDescent="0.2">
      <c r="C949" s="150">
        <v>941</v>
      </c>
      <c r="D949" s="151"/>
      <c r="E949" s="21"/>
      <c r="F949" s="24"/>
      <c r="G949" s="3"/>
      <c r="H949" s="3"/>
      <c r="I949" s="26"/>
      <c r="J949" s="26"/>
      <c r="K949" s="33"/>
      <c r="L949" s="34"/>
      <c r="M949" s="34" t="str">
        <f t="shared" si="237"/>
        <v/>
      </c>
      <c r="N949" s="34" t="str">
        <f t="shared" si="235"/>
        <v/>
      </c>
      <c r="O949" s="34"/>
      <c r="P949" s="34" t="str">
        <f t="shared" si="236"/>
        <v/>
      </c>
      <c r="Q949" s="34" t="str">
        <f t="shared" si="238"/>
        <v/>
      </c>
      <c r="R949" s="34" t="str">
        <f t="shared" si="239"/>
        <v/>
      </c>
      <c r="S949" s="19" t="str">
        <f t="shared" si="240"/>
        <v/>
      </c>
      <c r="T949" s="19"/>
      <c r="U949" s="19" t="str">
        <f t="shared" si="247"/>
        <v/>
      </c>
      <c r="V949" s="19" t="str">
        <f t="shared" si="241"/>
        <v/>
      </c>
      <c r="W949" s="19" t="str">
        <f t="shared" si="242"/>
        <v/>
      </c>
      <c r="X949" s="19" t="str">
        <f t="shared" si="243"/>
        <v/>
      </c>
      <c r="Y949" s="19" t="str">
        <f t="shared" si="248"/>
        <v/>
      </c>
      <c r="Z949" s="27" t="str">
        <f t="shared" si="244"/>
        <v/>
      </c>
      <c r="AA949" s="32"/>
      <c r="AB949" s="36"/>
      <c r="AC949" s="35" t="str">
        <f t="shared" si="234"/>
        <v/>
      </c>
      <c r="AD949" s="35" t="str">
        <f>IF(AA949="","",SUMIFS(商品管理表!$N$8:$N$10000,商品管理表!$C$8:$C$10000,仕入れ管理表!$D949,商品管理表!$Y$8:$Y$10000,"済"))</f>
        <v/>
      </c>
      <c r="AE949" s="35" t="str">
        <f t="shared" si="249"/>
        <v/>
      </c>
      <c r="AF949" s="18"/>
      <c r="AG949" s="18"/>
      <c r="AH949" s="18"/>
      <c r="AI949" s="156" t="str">
        <f t="shared" si="245"/>
        <v/>
      </c>
      <c r="AJ949" s="127"/>
      <c r="AK949" s="128" t="str">
        <f t="shared" si="246"/>
        <v/>
      </c>
      <c r="AL949" s="128"/>
    </row>
    <row r="950" spans="3:38" x14ac:dyDescent="0.2">
      <c r="C950" s="150">
        <v>942</v>
      </c>
      <c r="D950" s="151"/>
      <c r="E950" s="21"/>
      <c r="F950" s="24"/>
      <c r="G950" s="3"/>
      <c r="H950" s="3"/>
      <c r="I950" s="26"/>
      <c r="J950" s="26"/>
      <c r="K950" s="33"/>
      <c r="L950" s="34"/>
      <c r="M950" s="34" t="str">
        <f t="shared" si="237"/>
        <v/>
      </c>
      <c r="N950" s="34" t="str">
        <f t="shared" si="235"/>
        <v/>
      </c>
      <c r="O950" s="34"/>
      <c r="P950" s="34" t="str">
        <f t="shared" si="236"/>
        <v/>
      </c>
      <c r="Q950" s="34" t="str">
        <f t="shared" si="238"/>
        <v/>
      </c>
      <c r="R950" s="34" t="str">
        <f t="shared" si="239"/>
        <v/>
      </c>
      <c r="S950" s="19" t="str">
        <f t="shared" si="240"/>
        <v/>
      </c>
      <c r="T950" s="19"/>
      <c r="U950" s="19" t="str">
        <f t="shared" si="247"/>
        <v/>
      </c>
      <c r="V950" s="19" t="str">
        <f t="shared" si="241"/>
        <v/>
      </c>
      <c r="W950" s="19" t="str">
        <f t="shared" si="242"/>
        <v/>
      </c>
      <c r="X950" s="19" t="str">
        <f t="shared" si="243"/>
        <v/>
      </c>
      <c r="Y950" s="19" t="str">
        <f t="shared" si="248"/>
        <v/>
      </c>
      <c r="Z950" s="27" t="str">
        <f t="shared" si="244"/>
        <v/>
      </c>
      <c r="AA950" s="32"/>
      <c r="AB950" s="36"/>
      <c r="AC950" s="35" t="str">
        <f t="shared" si="234"/>
        <v/>
      </c>
      <c r="AD950" s="35" t="str">
        <f>IF(AA950="","",SUMIFS(商品管理表!$N$8:$N$10000,商品管理表!$C$8:$C$10000,仕入れ管理表!$D950,商品管理表!$Y$8:$Y$10000,"済"))</f>
        <v/>
      </c>
      <c r="AE950" s="35" t="str">
        <f t="shared" si="249"/>
        <v/>
      </c>
      <c r="AF950" s="18"/>
      <c r="AG950" s="18"/>
      <c r="AH950" s="18"/>
      <c r="AI950" s="156" t="str">
        <f t="shared" si="245"/>
        <v/>
      </c>
      <c r="AJ950" s="127"/>
      <c r="AK950" s="128" t="str">
        <f t="shared" si="246"/>
        <v/>
      </c>
      <c r="AL950" s="128"/>
    </row>
    <row r="951" spans="3:38" x14ac:dyDescent="0.2">
      <c r="C951" s="150">
        <v>943</v>
      </c>
      <c r="D951" s="151"/>
      <c r="E951" s="21"/>
      <c r="F951" s="24"/>
      <c r="G951" s="3"/>
      <c r="H951" s="3"/>
      <c r="I951" s="26"/>
      <c r="J951" s="26"/>
      <c r="K951" s="33"/>
      <c r="L951" s="34"/>
      <c r="M951" s="34" t="str">
        <f t="shared" si="237"/>
        <v/>
      </c>
      <c r="N951" s="34" t="str">
        <f t="shared" si="235"/>
        <v/>
      </c>
      <c r="O951" s="34"/>
      <c r="P951" s="34" t="str">
        <f t="shared" si="236"/>
        <v/>
      </c>
      <c r="Q951" s="34" t="str">
        <f t="shared" si="238"/>
        <v/>
      </c>
      <c r="R951" s="34" t="str">
        <f t="shared" si="239"/>
        <v/>
      </c>
      <c r="S951" s="19" t="str">
        <f t="shared" si="240"/>
        <v/>
      </c>
      <c r="T951" s="19"/>
      <c r="U951" s="19" t="str">
        <f t="shared" si="247"/>
        <v/>
      </c>
      <c r="V951" s="19" t="str">
        <f t="shared" si="241"/>
        <v/>
      </c>
      <c r="W951" s="19" t="str">
        <f t="shared" si="242"/>
        <v/>
      </c>
      <c r="X951" s="19" t="str">
        <f t="shared" si="243"/>
        <v/>
      </c>
      <c r="Y951" s="19" t="str">
        <f t="shared" si="248"/>
        <v/>
      </c>
      <c r="Z951" s="27" t="str">
        <f t="shared" si="244"/>
        <v/>
      </c>
      <c r="AA951" s="32"/>
      <c r="AB951" s="36"/>
      <c r="AC951" s="35" t="str">
        <f t="shared" si="234"/>
        <v/>
      </c>
      <c r="AD951" s="35" t="str">
        <f>IF(AA951="","",SUMIFS(商品管理表!$N$8:$N$10000,商品管理表!$C$8:$C$10000,仕入れ管理表!$D951,商品管理表!$Y$8:$Y$10000,"済"))</f>
        <v/>
      </c>
      <c r="AE951" s="35" t="str">
        <f t="shared" si="249"/>
        <v/>
      </c>
      <c r="AF951" s="18"/>
      <c r="AG951" s="18"/>
      <c r="AH951" s="18"/>
      <c r="AI951" s="156" t="str">
        <f t="shared" si="245"/>
        <v/>
      </c>
      <c r="AJ951" s="127"/>
      <c r="AK951" s="128" t="str">
        <f t="shared" si="246"/>
        <v/>
      </c>
      <c r="AL951" s="128"/>
    </row>
    <row r="952" spans="3:38" x14ac:dyDescent="0.2">
      <c r="C952" s="150">
        <v>944</v>
      </c>
      <c r="D952" s="151"/>
      <c r="E952" s="21"/>
      <c r="F952" s="24"/>
      <c r="G952" s="3"/>
      <c r="H952" s="3"/>
      <c r="I952" s="26"/>
      <c r="J952" s="26"/>
      <c r="K952" s="33"/>
      <c r="L952" s="34"/>
      <c r="M952" s="34" t="str">
        <f t="shared" si="237"/>
        <v/>
      </c>
      <c r="N952" s="34" t="str">
        <f t="shared" si="235"/>
        <v/>
      </c>
      <c r="O952" s="34"/>
      <c r="P952" s="34" t="str">
        <f t="shared" si="236"/>
        <v/>
      </c>
      <c r="Q952" s="34" t="str">
        <f t="shared" si="238"/>
        <v/>
      </c>
      <c r="R952" s="34" t="str">
        <f t="shared" si="239"/>
        <v/>
      </c>
      <c r="S952" s="19" t="str">
        <f t="shared" si="240"/>
        <v/>
      </c>
      <c r="T952" s="19"/>
      <c r="U952" s="19" t="str">
        <f t="shared" si="247"/>
        <v/>
      </c>
      <c r="V952" s="19" t="str">
        <f t="shared" si="241"/>
        <v/>
      </c>
      <c r="W952" s="19" t="str">
        <f t="shared" si="242"/>
        <v/>
      </c>
      <c r="X952" s="19" t="str">
        <f t="shared" si="243"/>
        <v/>
      </c>
      <c r="Y952" s="19" t="str">
        <f t="shared" si="248"/>
        <v/>
      </c>
      <c r="Z952" s="27" t="str">
        <f t="shared" si="244"/>
        <v/>
      </c>
      <c r="AA952" s="32"/>
      <c r="AB952" s="36"/>
      <c r="AC952" s="35" t="str">
        <f t="shared" si="234"/>
        <v/>
      </c>
      <c r="AD952" s="35" t="str">
        <f>IF(AA952="","",SUMIFS(商品管理表!$N$8:$N$10000,商品管理表!$C$8:$C$10000,仕入れ管理表!$D952,商品管理表!$Y$8:$Y$10000,"済"))</f>
        <v/>
      </c>
      <c r="AE952" s="35" t="str">
        <f t="shared" si="249"/>
        <v/>
      </c>
      <c r="AF952" s="18"/>
      <c r="AG952" s="18"/>
      <c r="AH952" s="18"/>
      <c r="AI952" s="156" t="str">
        <f t="shared" si="245"/>
        <v/>
      </c>
      <c r="AJ952" s="127"/>
      <c r="AK952" s="128" t="str">
        <f t="shared" si="246"/>
        <v/>
      </c>
      <c r="AL952" s="128"/>
    </row>
    <row r="953" spans="3:38" x14ac:dyDescent="0.2">
      <c r="C953" s="150">
        <v>945</v>
      </c>
      <c r="D953" s="151"/>
      <c r="E953" s="21"/>
      <c r="F953" s="24"/>
      <c r="G953" s="3"/>
      <c r="H953" s="3"/>
      <c r="I953" s="26"/>
      <c r="J953" s="26"/>
      <c r="K953" s="33"/>
      <c r="L953" s="34"/>
      <c r="M953" s="34" t="str">
        <f t="shared" si="237"/>
        <v/>
      </c>
      <c r="N953" s="34" t="str">
        <f t="shared" si="235"/>
        <v/>
      </c>
      <c r="O953" s="34"/>
      <c r="P953" s="34" t="str">
        <f t="shared" si="236"/>
        <v/>
      </c>
      <c r="Q953" s="34" t="str">
        <f t="shared" si="238"/>
        <v/>
      </c>
      <c r="R953" s="34" t="str">
        <f t="shared" si="239"/>
        <v/>
      </c>
      <c r="S953" s="19" t="str">
        <f t="shared" si="240"/>
        <v/>
      </c>
      <c r="T953" s="19"/>
      <c r="U953" s="19" t="str">
        <f t="shared" si="247"/>
        <v/>
      </c>
      <c r="V953" s="19" t="str">
        <f t="shared" si="241"/>
        <v/>
      </c>
      <c r="W953" s="19" t="str">
        <f t="shared" si="242"/>
        <v/>
      </c>
      <c r="X953" s="19" t="str">
        <f t="shared" si="243"/>
        <v/>
      </c>
      <c r="Y953" s="19" t="str">
        <f t="shared" si="248"/>
        <v/>
      </c>
      <c r="Z953" s="27" t="str">
        <f t="shared" si="244"/>
        <v/>
      </c>
      <c r="AA953" s="32"/>
      <c r="AB953" s="36"/>
      <c r="AC953" s="35" t="str">
        <f t="shared" si="234"/>
        <v/>
      </c>
      <c r="AD953" s="35" t="str">
        <f>IF(AA953="","",SUMIFS(商品管理表!$N$8:$N$10000,商品管理表!$C$8:$C$10000,仕入れ管理表!$D953,商品管理表!$Y$8:$Y$10000,"済"))</f>
        <v/>
      </c>
      <c r="AE953" s="35" t="str">
        <f t="shared" si="249"/>
        <v/>
      </c>
      <c r="AF953" s="18"/>
      <c r="AG953" s="18"/>
      <c r="AH953" s="18"/>
      <c r="AI953" s="156" t="str">
        <f t="shared" si="245"/>
        <v/>
      </c>
      <c r="AJ953" s="127"/>
      <c r="AK953" s="128" t="str">
        <f t="shared" si="246"/>
        <v/>
      </c>
      <c r="AL953" s="128"/>
    </row>
    <row r="954" spans="3:38" x14ac:dyDescent="0.2">
      <c r="C954" s="150">
        <v>946</v>
      </c>
      <c r="D954" s="151"/>
      <c r="E954" s="21"/>
      <c r="F954" s="24"/>
      <c r="G954" s="3"/>
      <c r="H954" s="3"/>
      <c r="I954" s="26"/>
      <c r="J954" s="26"/>
      <c r="K954" s="33"/>
      <c r="L954" s="34"/>
      <c r="M954" s="34" t="str">
        <f t="shared" si="237"/>
        <v/>
      </c>
      <c r="N954" s="34" t="str">
        <f t="shared" si="235"/>
        <v/>
      </c>
      <c r="O954" s="34"/>
      <c r="P954" s="34" t="str">
        <f t="shared" si="236"/>
        <v/>
      </c>
      <c r="Q954" s="34" t="str">
        <f t="shared" si="238"/>
        <v/>
      </c>
      <c r="R954" s="34" t="str">
        <f t="shared" si="239"/>
        <v/>
      </c>
      <c r="S954" s="19" t="str">
        <f t="shared" si="240"/>
        <v/>
      </c>
      <c r="T954" s="19"/>
      <c r="U954" s="19" t="str">
        <f t="shared" si="247"/>
        <v/>
      </c>
      <c r="V954" s="19" t="str">
        <f t="shared" si="241"/>
        <v/>
      </c>
      <c r="W954" s="19" t="str">
        <f t="shared" si="242"/>
        <v/>
      </c>
      <c r="X954" s="19" t="str">
        <f t="shared" si="243"/>
        <v/>
      </c>
      <c r="Y954" s="19" t="str">
        <f t="shared" si="248"/>
        <v/>
      </c>
      <c r="Z954" s="27" t="str">
        <f t="shared" si="244"/>
        <v/>
      </c>
      <c r="AA954" s="32"/>
      <c r="AB954" s="36"/>
      <c r="AC954" s="35" t="str">
        <f t="shared" si="234"/>
        <v/>
      </c>
      <c r="AD954" s="35" t="str">
        <f>IF(AA954="","",SUMIFS(商品管理表!$N$8:$N$10000,商品管理表!$C$8:$C$10000,仕入れ管理表!$D954,商品管理表!$Y$8:$Y$10000,"済"))</f>
        <v/>
      </c>
      <c r="AE954" s="35" t="str">
        <f t="shared" si="249"/>
        <v/>
      </c>
      <c r="AF954" s="18"/>
      <c r="AG954" s="18"/>
      <c r="AH954" s="18"/>
      <c r="AI954" s="156" t="str">
        <f t="shared" si="245"/>
        <v/>
      </c>
      <c r="AJ954" s="127"/>
      <c r="AK954" s="128" t="str">
        <f t="shared" si="246"/>
        <v/>
      </c>
      <c r="AL954" s="128"/>
    </row>
    <row r="955" spans="3:38" x14ac:dyDescent="0.2">
      <c r="C955" s="150">
        <v>947</v>
      </c>
      <c r="D955" s="151"/>
      <c r="E955" s="21"/>
      <c r="F955" s="24"/>
      <c r="G955" s="3"/>
      <c r="H955" s="3"/>
      <c r="I955" s="26"/>
      <c r="J955" s="26"/>
      <c r="K955" s="33"/>
      <c r="L955" s="34"/>
      <c r="M955" s="34" t="str">
        <f t="shared" si="237"/>
        <v/>
      </c>
      <c r="N955" s="34" t="str">
        <f t="shared" si="235"/>
        <v/>
      </c>
      <c r="O955" s="34"/>
      <c r="P955" s="34" t="str">
        <f t="shared" si="236"/>
        <v/>
      </c>
      <c r="Q955" s="34" t="str">
        <f t="shared" si="238"/>
        <v/>
      </c>
      <c r="R955" s="34" t="str">
        <f t="shared" si="239"/>
        <v/>
      </c>
      <c r="S955" s="19" t="str">
        <f t="shared" si="240"/>
        <v/>
      </c>
      <c r="T955" s="19"/>
      <c r="U955" s="19" t="str">
        <f t="shared" si="247"/>
        <v/>
      </c>
      <c r="V955" s="19" t="str">
        <f t="shared" si="241"/>
        <v/>
      </c>
      <c r="W955" s="19" t="str">
        <f t="shared" si="242"/>
        <v/>
      </c>
      <c r="X955" s="19" t="str">
        <f t="shared" si="243"/>
        <v/>
      </c>
      <c r="Y955" s="19" t="str">
        <f t="shared" si="248"/>
        <v/>
      </c>
      <c r="Z955" s="27" t="str">
        <f t="shared" si="244"/>
        <v/>
      </c>
      <c r="AA955" s="32"/>
      <c r="AB955" s="36"/>
      <c r="AC955" s="35" t="str">
        <f t="shared" si="234"/>
        <v/>
      </c>
      <c r="AD955" s="35" t="str">
        <f>IF(AA955="","",SUMIFS(商品管理表!$N$8:$N$10000,商品管理表!$C$8:$C$10000,仕入れ管理表!$D955,商品管理表!$Y$8:$Y$10000,"済"))</f>
        <v/>
      </c>
      <c r="AE955" s="35" t="str">
        <f t="shared" si="249"/>
        <v/>
      </c>
      <c r="AF955" s="18"/>
      <c r="AG955" s="18"/>
      <c r="AH955" s="18"/>
      <c r="AI955" s="156" t="str">
        <f t="shared" si="245"/>
        <v/>
      </c>
      <c r="AJ955" s="127"/>
      <c r="AK955" s="128" t="str">
        <f t="shared" si="246"/>
        <v/>
      </c>
      <c r="AL955" s="128"/>
    </row>
    <row r="956" spans="3:38" x14ac:dyDescent="0.2">
      <c r="C956" s="150">
        <v>948</v>
      </c>
      <c r="D956" s="151"/>
      <c r="E956" s="21"/>
      <c r="F956" s="24"/>
      <c r="G956" s="3"/>
      <c r="H956" s="3"/>
      <c r="I956" s="26"/>
      <c r="J956" s="26"/>
      <c r="K956" s="33"/>
      <c r="L956" s="34"/>
      <c r="M956" s="34" t="str">
        <f t="shared" si="237"/>
        <v/>
      </c>
      <c r="N956" s="34" t="str">
        <f t="shared" si="235"/>
        <v/>
      </c>
      <c r="O956" s="34"/>
      <c r="P956" s="34" t="str">
        <f t="shared" si="236"/>
        <v/>
      </c>
      <c r="Q956" s="34" t="str">
        <f t="shared" si="238"/>
        <v/>
      </c>
      <c r="R956" s="34" t="str">
        <f t="shared" si="239"/>
        <v/>
      </c>
      <c r="S956" s="19" t="str">
        <f t="shared" si="240"/>
        <v/>
      </c>
      <c r="T956" s="19"/>
      <c r="U956" s="19" t="str">
        <f t="shared" si="247"/>
        <v/>
      </c>
      <c r="V956" s="19" t="str">
        <f t="shared" si="241"/>
        <v/>
      </c>
      <c r="W956" s="19" t="str">
        <f t="shared" si="242"/>
        <v/>
      </c>
      <c r="X956" s="19" t="str">
        <f t="shared" si="243"/>
        <v/>
      </c>
      <c r="Y956" s="19" t="str">
        <f t="shared" si="248"/>
        <v/>
      </c>
      <c r="Z956" s="27" t="str">
        <f t="shared" si="244"/>
        <v/>
      </c>
      <c r="AA956" s="32"/>
      <c r="AB956" s="36"/>
      <c r="AC956" s="35" t="str">
        <f t="shared" si="234"/>
        <v/>
      </c>
      <c r="AD956" s="35" t="str">
        <f>IF(AA956="","",SUMIFS(商品管理表!$N$8:$N$10000,商品管理表!$C$8:$C$10000,仕入れ管理表!$D956,商品管理表!$Y$8:$Y$10000,"済"))</f>
        <v/>
      </c>
      <c r="AE956" s="35" t="str">
        <f t="shared" si="249"/>
        <v/>
      </c>
      <c r="AF956" s="18"/>
      <c r="AG956" s="18"/>
      <c r="AH956" s="18"/>
      <c r="AI956" s="156" t="str">
        <f t="shared" si="245"/>
        <v/>
      </c>
      <c r="AJ956" s="127"/>
      <c r="AK956" s="128" t="str">
        <f t="shared" si="246"/>
        <v/>
      </c>
      <c r="AL956" s="128"/>
    </row>
    <row r="957" spans="3:38" x14ac:dyDescent="0.2">
      <c r="C957" s="150">
        <v>949</v>
      </c>
      <c r="D957" s="151"/>
      <c r="E957" s="21"/>
      <c r="F957" s="24"/>
      <c r="G957" s="3"/>
      <c r="H957" s="3"/>
      <c r="I957" s="26"/>
      <c r="J957" s="26"/>
      <c r="K957" s="33"/>
      <c r="L957" s="34"/>
      <c r="M957" s="34" t="str">
        <f t="shared" si="237"/>
        <v/>
      </c>
      <c r="N957" s="34" t="str">
        <f t="shared" si="235"/>
        <v/>
      </c>
      <c r="O957" s="34"/>
      <c r="P957" s="34" t="str">
        <f t="shared" si="236"/>
        <v/>
      </c>
      <c r="Q957" s="34" t="str">
        <f t="shared" si="238"/>
        <v/>
      </c>
      <c r="R957" s="34" t="str">
        <f t="shared" si="239"/>
        <v/>
      </c>
      <c r="S957" s="19" t="str">
        <f t="shared" si="240"/>
        <v/>
      </c>
      <c r="T957" s="19"/>
      <c r="U957" s="19" t="str">
        <f t="shared" si="247"/>
        <v/>
      </c>
      <c r="V957" s="19" t="str">
        <f t="shared" si="241"/>
        <v/>
      </c>
      <c r="W957" s="19" t="str">
        <f t="shared" si="242"/>
        <v/>
      </c>
      <c r="X957" s="19" t="str">
        <f t="shared" si="243"/>
        <v/>
      </c>
      <c r="Y957" s="19" t="str">
        <f t="shared" si="248"/>
        <v/>
      </c>
      <c r="Z957" s="27" t="str">
        <f t="shared" si="244"/>
        <v/>
      </c>
      <c r="AA957" s="32"/>
      <c r="AB957" s="36"/>
      <c r="AC957" s="35" t="str">
        <f t="shared" si="234"/>
        <v/>
      </c>
      <c r="AD957" s="35" t="str">
        <f>IF(AA957="","",SUMIFS(商品管理表!$N$8:$N$10000,商品管理表!$C$8:$C$10000,仕入れ管理表!$D957,商品管理表!$Y$8:$Y$10000,"済"))</f>
        <v/>
      </c>
      <c r="AE957" s="35" t="str">
        <f t="shared" si="249"/>
        <v/>
      </c>
      <c r="AF957" s="18"/>
      <c r="AG957" s="18"/>
      <c r="AH957" s="18"/>
      <c r="AI957" s="156" t="str">
        <f t="shared" si="245"/>
        <v/>
      </c>
      <c r="AJ957" s="127"/>
      <c r="AK957" s="128" t="str">
        <f t="shared" si="246"/>
        <v/>
      </c>
      <c r="AL957" s="128"/>
    </row>
    <row r="958" spans="3:38" x14ac:dyDescent="0.2">
      <c r="C958" s="150">
        <v>950</v>
      </c>
      <c r="D958" s="151"/>
      <c r="E958" s="21"/>
      <c r="F958" s="24"/>
      <c r="G958" s="3"/>
      <c r="H958" s="3"/>
      <c r="I958" s="26"/>
      <c r="J958" s="26"/>
      <c r="K958" s="33"/>
      <c r="L958" s="34"/>
      <c r="M958" s="34" t="str">
        <f t="shared" si="237"/>
        <v/>
      </c>
      <c r="N958" s="34" t="str">
        <f t="shared" si="235"/>
        <v/>
      </c>
      <c r="O958" s="34"/>
      <c r="P958" s="34" t="str">
        <f t="shared" si="236"/>
        <v/>
      </c>
      <c r="Q958" s="34" t="str">
        <f t="shared" si="238"/>
        <v/>
      </c>
      <c r="R958" s="34" t="str">
        <f t="shared" si="239"/>
        <v/>
      </c>
      <c r="S958" s="19" t="str">
        <f t="shared" si="240"/>
        <v/>
      </c>
      <c r="T958" s="19"/>
      <c r="U958" s="19" t="str">
        <f t="shared" si="247"/>
        <v/>
      </c>
      <c r="V958" s="19" t="str">
        <f t="shared" si="241"/>
        <v/>
      </c>
      <c r="W958" s="19" t="str">
        <f t="shared" si="242"/>
        <v/>
      </c>
      <c r="X958" s="19" t="str">
        <f t="shared" si="243"/>
        <v/>
      </c>
      <c r="Y958" s="19" t="str">
        <f t="shared" si="248"/>
        <v/>
      </c>
      <c r="Z958" s="27" t="str">
        <f t="shared" si="244"/>
        <v/>
      </c>
      <c r="AA958" s="32"/>
      <c r="AB958" s="36"/>
      <c r="AC958" s="35" t="str">
        <f t="shared" si="234"/>
        <v/>
      </c>
      <c r="AD958" s="35" t="str">
        <f>IF(AA958="","",SUMIFS(商品管理表!$N$8:$N$10000,商品管理表!$C$8:$C$10000,仕入れ管理表!$D958,商品管理表!$Y$8:$Y$10000,"済"))</f>
        <v/>
      </c>
      <c r="AE958" s="35" t="str">
        <f t="shared" si="249"/>
        <v/>
      </c>
      <c r="AF958" s="18"/>
      <c r="AG958" s="18"/>
      <c r="AH958" s="18"/>
      <c r="AI958" s="156" t="str">
        <f t="shared" si="245"/>
        <v/>
      </c>
      <c r="AJ958" s="127"/>
      <c r="AK958" s="128" t="str">
        <f t="shared" si="246"/>
        <v/>
      </c>
      <c r="AL958" s="128"/>
    </row>
    <row r="959" spans="3:38" x14ac:dyDescent="0.2">
      <c r="C959" s="150">
        <v>951</v>
      </c>
      <c r="D959" s="151"/>
      <c r="E959" s="21"/>
      <c r="F959" s="24"/>
      <c r="G959" s="3"/>
      <c r="H959" s="3"/>
      <c r="I959" s="26"/>
      <c r="J959" s="26"/>
      <c r="K959" s="33"/>
      <c r="L959" s="34"/>
      <c r="M959" s="34" t="str">
        <f t="shared" si="237"/>
        <v/>
      </c>
      <c r="N959" s="34" t="str">
        <f t="shared" si="235"/>
        <v/>
      </c>
      <c r="O959" s="34"/>
      <c r="P959" s="34" t="str">
        <f t="shared" si="236"/>
        <v/>
      </c>
      <c r="Q959" s="34" t="str">
        <f t="shared" si="238"/>
        <v/>
      </c>
      <c r="R959" s="34" t="str">
        <f t="shared" si="239"/>
        <v/>
      </c>
      <c r="S959" s="19" t="str">
        <f t="shared" si="240"/>
        <v/>
      </c>
      <c r="T959" s="19"/>
      <c r="U959" s="19" t="str">
        <f t="shared" si="247"/>
        <v/>
      </c>
      <c r="V959" s="19" t="str">
        <f t="shared" si="241"/>
        <v/>
      </c>
      <c r="W959" s="19" t="str">
        <f t="shared" si="242"/>
        <v/>
      </c>
      <c r="X959" s="19" t="str">
        <f t="shared" si="243"/>
        <v/>
      </c>
      <c r="Y959" s="19" t="str">
        <f t="shared" si="248"/>
        <v/>
      </c>
      <c r="Z959" s="27" t="str">
        <f t="shared" si="244"/>
        <v/>
      </c>
      <c r="AA959" s="32"/>
      <c r="AB959" s="36"/>
      <c r="AC959" s="35" t="str">
        <f t="shared" si="234"/>
        <v/>
      </c>
      <c r="AD959" s="35" t="str">
        <f>IF(AA959="","",SUMIFS(商品管理表!$N$8:$N$10000,商品管理表!$C$8:$C$10000,仕入れ管理表!$D959,商品管理表!$Y$8:$Y$10000,"済"))</f>
        <v/>
      </c>
      <c r="AE959" s="35" t="str">
        <f t="shared" si="249"/>
        <v/>
      </c>
      <c r="AF959" s="18"/>
      <c r="AG959" s="18"/>
      <c r="AH959" s="18"/>
      <c r="AI959" s="156" t="str">
        <f t="shared" si="245"/>
        <v/>
      </c>
      <c r="AJ959" s="127"/>
      <c r="AK959" s="128" t="str">
        <f t="shared" si="246"/>
        <v/>
      </c>
      <c r="AL959" s="128"/>
    </row>
    <row r="960" spans="3:38" x14ac:dyDescent="0.2">
      <c r="C960" s="150">
        <v>952</v>
      </c>
      <c r="D960" s="151"/>
      <c r="E960" s="21"/>
      <c r="F960" s="24"/>
      <c r="G960" s="3"/>
      <c r="H960" s="3"/>
      <c r="I960" s="26"/>
      <c r="J960" s="26"/>
      <c r="K960" s="33"/>
      <c r="L960" s="34"/>
      <c r="M960" s="34" t="str">
        <f t="shared" si="237"/>
        <v/>
      </c>
      <c r="N960" s="34" t="str">
        <f t="shared" si="235"/>
        <v/>
      </c>
      <c r="O960" s="34"/>
      <c r="P960" s="34" t="str">
        <f t="shared" si="236"/>
        <v/>
      </c>
      <c r="Q960" s="34" t="str">
        <f t="shared" si="238"/>
        <v/>
      </c>
      <c r="R960" s="34" t="str">
        <f t="shared" si="239"/>
        <v/>
      </c>
      <c r="S960" s="19" t="str">
        <f t="shared" si="240"/>
        <v/>
      </c>
      <c r="T960" s="19"/>
      <c r="U960" s="19" t="str">
        <f t="shared" si="247"/>
        <v/>
      </c>
      <c r="V960" s="19" t="str">
        <f t="shared" si="241"/>
        <v/>
      </c>
      <c r="W960" s="19" t="str">
        <f t="shared" si="242"/>
        <v/>
      </c>
      <c r="X960" s="19" t="str">
        <f t="shared" si="243"/>
        <v/>
      </c>
      <c r="Y960" s="19" t="str">
        <f t="shared" si="248"/>
        <v/>
      </c>
      <c r="Z960" s="27" t="str">
        <f t="shared" si="244"/>
        <v/>
      </c>
      <c r="AA960" s="32"/>
      <c r="AB960" s="36"/>
      <c r="AC960" s="35" t="str">
        <f t="shared" si="234"/>
        <v/>
      </c>
      <c r="AD960" s="35" t="str">
        <f>IF(AA960="","",SUMIFS(商品管理表!$N$8:$N$10000,商品管理表!$C$8:$C$10000,仕入れ管理表!$D960,商品管理表!$Y$8:$Y$10000,"済"))</f>
        <v/>
      </c>
      <c r="AE960" s="35" t="str">
        <f t="shared" si="249"/>
        <v/>
      </c>
      <c r="AF960" s="18"/>
      <c r="AG960" s="18"/>
      <c r="AH960" s="18"/>
      <c r="AI960" s="156" t="str">
        <f t="shared" si="245"/>
        <v/>
      </c>
      <c r="AJ960" s="127"/>
      <c r="AK960" s="128" t="str">
        <f t="shared" si="246"/>
        <v/>
      </c>
      <c r="AL960" s="128"/>
    </row>
    <row r="961" spans="3:38" x14ac:dyDescent="0.2">
      <c r="C961" s="150">
        <v>953</v>
      </c>
      <c r="D961" s="151"/>
      <c r="E961" s="21"/>
      <c r="F961" s="24"/>
      <c r="G961" s="3"/>
      <c r="H961" s="3"/>
      <c r="I961" s="26"/>
      <c r="J961" s="26"/>
      <c r="K961" s="33"/>
      <c r="L961" s="34"/>
      <c r="M961" s="34" t="str">
        <f t="shared" si="237"/>
        <v/>
      </c>
      <c r="N961" s="34" t="str">
        <f t="shared" si="235"/>
        <v/>
      </c>
      <c r="O961" s="34"/>
      <c r="P961" s="34" t="str">
        <f t="shared" si="236"/>
        <v/>
      </c>
      <c r="Q961" s="34" t="str">
        <f t="shared" si="238"/>
        <v/>
      </c>
      <c r="R961" s="34" t="str">
        <f t="shared" si="239"/>
        <v/>
      </c>
      <c r="S961" s="19" t="str">
        <f t="shared" si="240"/>
        <v/>
      </c>
      <c r="T961" s="19"/>
      <c r="U961" s="19" t="str">
        <f t="shared" si="247"/>
        <v/>
      </c>
      <c r="V961" s="19" t="str">
        <f t="shared" si="241"/>
        <v/>
      </c>
      <c r="W961" s="19" t="str">
        <f t="shared" si="242"/>
        <v/>
      </c>
      <c r="X961" s="19" t="str">
        <f t="shared" si="243"/>
        <v/>
      </c>
      <c r="Y961" s="19" t="str">
        <f t="shared" si="248"/>
        <v/>
      </c>
      <c r="Z961" s="27" t="str">
        <f t="shared" si="244"/>
        <v/>
      </c>
      <c r="AA961" s="32"/>
      <c r="AB961" s="36"/>
      <c r="AC961" s="35" t="str">
        <f t="shared" si="234"/>
        <v/>
      </c>
      <c r="AD961" s="35" t="str">
        <f>IF(AA961="","",SUMIFS(商品管理表!$N$8:$N$10000,商品管理表!$C$8:$C$10000,仕入れ管理表!$D961,商品管理表!$Y$8:$Y$10000,"済"))</f>
        <v/>
      </c>
      <c r="AE961" s="35" t="str">
        <f t="shared" si="249"/>
        <v/>
      </c>
      <c r="AF961" s="18"/>
      <c r="AG961" s="18"/>
      <c r="AH961" s="18"/>
      <c r="AI961" s="156" t="str">
        <f t="shared" si="245"/>
        <v/>
      </c>
      <c r="AJ961" s="127"/>
      <c r="AK961" s="128" t="str">
        <f t="shared" si="246"/>
        <v/>
      </c>
      <c r="AL961" s="128"/>
    </row>
    <row r="962" spans="3:38" x14ac:dyDescent="0.2">
      <c r="C962" s="150">
        <v>954</v>
      </c>
      <c r="D962" s="151"/>
      <c r="E962" s="21"/>
      <c r="F962" s="24"/>
      <c r="G962" s="3"/>
      <c r="H962" s="3"/>
      <c r="I962" s="26"/>
      <c r="J962" s="26"/>
      <c r="K962" s="33"/>
      <c r="L962" s="34"/>
      <c r="M962" s="34" t="str">
        <f t="shared" si="237"/>
        <v/>
      </c>
      <c r="N962" s="34" t="str">
        <f t="shared" si="235"/>
        <v/>
      </c>
      <c r="O962" s="34"/>
      <c r="P962" s="34" t="str">
        <f t="shared" si="236"/>
        <v/>
      </c>
      <c r="Q962" s="34" t="str">
        <f t="shared" si="238"/>
        <v/>
      </c>
      <c r="R962" s="34" t="str">
        <f t="shared" si="239"/>
        <v/>
      </c>
      <c r="S962" s="19" t="str">
        <f t="shared" si="240"/>
        <v/>
      </c>
      <c r="T962" s="19"/>
      <c r="U962" s="19" t="str">
        <f t="shared" si="247"/>
        <v/>
      </c>
      <c r="V962" s="19" t="str">
        <f t="shared" si="241"/>
        <v/>
      </c>
      <c r="W962" s="19" t="str">
        <f t="shared" si="242"/>
        <v/>
      </c>
      <c r="X962" s="19" t="str">
        <f t="shared" si="243"/>
        <v/>
      </c>
      <c r="Y962" s="19" t="str">
        <f t="shared" si="248"/>
        <v/>
      </c>
      <c r="Z962" s="27" t="str">
        <f t="shared" si="244"/>
        <v/>
      </c>
      <c r="AA962" s="32"/>
      <c r="AB962" s="36"/>
      <c r="AC962" s="35" t="str">
        <f t="shared" si="234"/>
        <v/>
      </c>
      <c r="AD962" s="35" t="str">
        <f>IF(AA962="","",SUMIFS(商品管理表!$N$8:$N$10000,商品管理表!$C$8:$C$10000,仕入れ管理表!$D962,商品管理表!$Y$8:$Y$10000,"済"))</f>
        <v/>
      </c>
      <c r="AE962" s="35" t="str">
        <f t="shared" si="249"/>
        <v/>
      </c>
      <c r="AF962" s="18"/>
      <c r="AG962" s="18"/>
      <c r="AH962" s="18"/>
      <c r="AI962" s="156" t="str">
        <f t="shared" si="245"/>
        <v/>
      </c>
      <c r="AJ962" s="127"/>
      <c r="AK962" s="128" t="str">
        <f t="shared" si="246"/>
        <v/>
      </c>
      <c r="AL962" s="128"/>
    </row>
    <row r="963" spans="3:38" x14ac:dyDescent="0.2">
      <c r="C963" s="150">
        <v>955</v>
      </c>
      <c r="D963" s="151"/>
      <c r="E963" s="21"/>
      <c r="F963" s="24"/>
      <c r="G963" s="3"/>
      <c r="H963" s="3"/>
      <c r="I963" s="26"/>
      <c r="J963" s="26"/>
      <c r="K963" s="33"/>
      <c r="L963" s="34"/>
      <c r="M963" s="34" t="str">
        <f t="shared" si="237"/>
        <v/>
      </c>
      <c r="N963" s="34" t="str">
        <f t="shared" si="235"/>
        <v/>
      </c>
      <c r="O963" s="34"/>
      <c r="P963" s="34" t="str">
        <f t="shared" si="236"/>
        <v/>
      </c>
      <c r="Q963" s="34" t="str">
        <f t="shared" si="238"/>
        <v/>
      </c>
      <c r="R963" s="34" t="str">
        <f t="shared" si="239"/>
        <v/>
      </c>
      <c r="S963" s="19" t="str">
        <f t="shared" si="240"/>
        <v/>
      </c>
      <c r="T963" s="19"/>
      <c r="U963" s="19" t="str">
        <f t="shared" si="247"/>
        <v/>
      </c>
      <c r="V963" s="19" t="str">
        <f t="shared" si="241"/>
        <v/>
      </c>
      <c r="W963" s="19" t="str">
        <f t="shared" si="242"/>
        <v/>
      </c>
      <c r="X963" s="19" t="str">
        <f t="shared" si="243"/>
        <v/>
      </c>
      <c r="Y963" s="19" t="str">
        <f t="shared" si="248"/>
        <v/>
      </c>
      <c r="Z963" s="27" t="str">
        <f t="shared" si="244"/>
        <v/>
      </c>
      <c r="AA963" s="32"/>
      <c r="AB963" s="36"/>
      <c r="AC963" s="35" t="str">
        <f t="shared" si="234"/>
        <v/>
      </c>
      <c r="AD963" s="35" t="str">
        <f>IF(AA963="","",SUMIFS(商品管理表!$N$8:$N$10000,商品管理表!$C$8:$C$10000,仕入れ管理表!$D963,商品管理表!$Y$8:$Y$10000,"済"))</f>
        <v/>
      </c>
      <c r="AE963" s="35" t="str">
        <f t="shared" si="249"/>
        <v/>
      </c>
      <c r="AF963" s="18"/>
      <c r="AG963" s="18"/>
      <c r="AH963" s="18"/>
      <c r="AI963" s="156" t="str">
        <f t="shared" si="245"/>
        <v/>
      </c>
      <c r="AJ963" s="127"/>
      <c r="AK963" s="128" t="str">
        <f t="shared" si="246"/>
        <v/>
      </c>
      <c r="AL963" s="128"/>
    </row>
    <row r="964" spans="3:38" x14ac:dyDescent="0.2">
      <c r="C964" s="150">
        <v>956</v>
      </c>
      <c r="D964" s="151"/>
      <c r="E964" s="21"/>
      <c r="F964" s="24"/>
      <c r="G964" s="3"/>
      <c r="H964" s="3"/>
      <c r="I964" s="26"/>
      <c r="J964" s="26"/>
      <c r="K964" s="33"/>
      <c r="L964" s="34"/>
      <c r="M964" s="34" t="str">
        <f t="shared" si="237"/>
        <v/>
      </c>
      <c r="N964" s="34" t="str">
        <f t="shared" si="235"/>
        <v/>
      </c>
      <c r="O964" s="34"/>
      <c r="P964" s="34" t="str">
        <f t="shared" si="236"/>
        <v/>
      </c>
      <c r="Q964" s="34" t="str">
        <f t="shared" si="238"/>
        <v/>
      </c>
      <c r="R964" s="34" t="str">
        <f t="shared" si="239"/>
        <v/>
      </c>
      <c r="S964" s="19" t="str">
        <f t="shared" si="240"/>
        <v/>
      </c>
      <c r="T964" s="19"/>
      <c r="U964" s="19" t="str">
        <f t="shared" si="247"/>
        <v/>
      </c>
      <c r="V964" s="19" t="str">
        <f t="shared" si="241"/>
        <v/>
      </c>
      <c r="W964" s="19" t="str">
        <f t="shared" si="242"/>
        <v/>
      </c>
      <c r="X964" s="19" t="str">
        <f t="shared" si="243"/>
        <v/>
      </c>
      <c r="Y964" s="19" t="str">
        <f t="shared" si="248"/>
        <v/>
      </c>
      <c r="Z964" s="27" t="str">
        <f t="shared" si="244"/>
        <v/>
      </c>
      <c r="AA964" s="32"/>
      <c r="AB964" s="36"/>
      <c r="AC964" s="35" t="str">
        <f t="shared" si="234"/>
        <v/>
      </c>
      <c r="AD964" s="35" t="str">
        <f>IF(AA964="","",SUMIFS(商品管理表!$N$8:$N$10000,商品管理表!$C$8:$C$10000,仕入れ管理表!$D964,商品管理表!$Y$8:$Y$10000,"済"))</f>
        <v/>
      </c>
      <c r="AE964" s="35" t="str">
        <f t="shared" si="249"/>
        <v/>
      </c>
      <c r="AF964" s="18"/>
      <c r="AG964" s="18"/>
      <c r="AH964" s="18"/>
      <c r="AI964" s="156" t="str">
        <f t="shared" si="245"/>
        <v/>
      </c>
      <c r="AJ964" s="127"/>
      <c r="AK964" s="128" t="str">
        <f t="shared" si="246"/>
        <v/>
      </c>
      <c r="AL964" s="128"/>
    </row>
    <row r="965" spans="3:38" x14ac:dyDescent="0.2">
      <c r="C965" s="150">
        <v>957</v>
      </c>
      <c r="D965" s="151"/>
      <c r="E965" s="21"/>
      <c r="F965" s="24"/>
      <c r="G965" s="3"/>
      <c r="H965" s="3"/>
      <c r="I965" s="26"/>
      <c r="J965" s="26"/>
      <c r="K965" s="33"/>
      <c r="L965" s="34"/>
      <c r="M965" s="34" t="str">
        <f t="shared" si="237"/>
        <v/>
      </c>
      <c r="N965" s="34" t="str">
        <f t="shared" si="235"/>
        <v/>
      </c>
      <c r="O965" s="34"/>
      <c r="P965" s="34" t="str">
        <f t="shared" si="236"/>
        <v/>
      </c>
      <c r="Q965" s="34" t="str">
        <f t="shared" si="238"/>
        <v/>
      </c>
      <c r="R965" s="34" t="str">
        <f t="shared" si="239"/>
        <v/>
      </c>
      <c r="S965" s="19" t="str">
        <f t="shared" si="240"/>
        <v/>
      </c>
      <c r="T965" s="19"/>
      <c r="U965" s="19" t="str">
        <f t="shared" si="247"/>
        <v/>
      </c>
      <c r="V965" s="19" t="str">
        <f t="shared" si="241"/>
        <v/>
      </c>
      <c r="W965" s="19" t="str">
        <f t="shared" si="242"/>
        <v/>
      </c>
      <c r="X965" s="19" t="str">
        <f t="shared" si="243"/>
        <v/>
      </c>
      <c r="Y965" s="19" t="str">
        <f t="shared" si="248"/>
        <v/>
      </c>
      <c r="Z965" s="27" t="str">
        <f t="shared" si="244"/>
        <v/>
      </c>
      <c r="AA965" s="32"/>
      <c r="AB965" s="36"/>
      <c r="AC965" s="35" t="str">
        <f t="shared" si="234"/>
        <v/>
      </c>
      <c r="AD965" s="35" t="str">
        <f>IF(AA965="","",SUMIFS(商品管理表!$N$8:$N$10000,商品管理表!$C$8:$C$10000,仕入れ管理表!$D965,商品管理表!$Y$8:$Y$10000,"済"))</f>
        <v/>
      </c>
      <c r="AE965" s="35" t="str">
        <f t="shared" si="249"/>
        <v/>
      </c>
      <c r="AF965" s="18"/>
      <c r="AG965" s="18"/>
      <c r="AH965" s="18"/>
      <c r="AI965" s="156" t="str">
        <f t="shared" si="245"/>
        <v/>
      </c>
      <c r="AJ965" s="127"/>
      <c r="AK965" s="128" t="str">
        <f t="shared" si="246"/>
        <v/>
      </c>
      <c r="AL965" s="128"/>
    </row>
    <row r="966" spans="3:38" x14ac:dyDescent="0.2">
      <c r="C966" s="150">
        <v>958</v>
      </c>
      <c r="D966" s="151"/>
      <c r="E966" s="21"/>
      <c r="F966" s="24"/>
      <c r="G966" s="3"/>
      <c r="H966" s="3"/>
      <c r="I966" s="26"/>
      <c r="J966" s="26"/>
      <c r="K966" s="33"/>
      <c r="L966" s="34"/>
      <c r="M966" s="34" t="str">
        <f t="shared" si="237"/>
        <v/>
      </c>
      <c r="N966" s="34" t="str">
        <f t="shared" si="235"/>
        <v/>
      </c>
      <c r="O966" s="34"/>
      <c r="P966" s="34" t="str">
        <f t="shared" si="236"/>
        <v/>
      </c>
      <c r="Q966" s="34" t="str">
        <f t="shared" si="238"/>
        <v/>
      </c>
      <c r="R966" s="34" t="str">
        <f t="shared" si="239"/>
        <v/>
      </c>
      <c r="S966" s="19" t="str">
        <f t="shared" si="240"/>
        <v/>
      </c>
      <c r="T966" s="19"/>
      <c r="U966" s="19" t="str">
        <f t="shared" si="247"/>
        <v/>
      </c>
      <c r="V966" s="19" t="str">
        <f t="shared" si="241"/>
        <v/>
      </c>
      <c r="W966" s="19" t="str">
        <f t="shared" si="242"/>
        <v/>
      </c>
      <c r="X966" s="19" t="str">
        <f t="shared" si="243"/>
        <v/>
      </c>
      <c r="Y966" s="19" t="str">
        <f t="shared" si="248"/>
        <v/>
      </c>
      <c r="Z966" s="27" t="str">
        <f t="shared" si="244"/>
        <v/>
      </c>
      <c r="AA966" s="32"/>
      <c r="AB966" s="36"/>
      <c r="AC966" s="35" t="str">
        <f t="shared" si="234"/>
        <v/>
      </c>
      <c r="AD966" s="35" t="str">
        <f>IF(AA966="","",SUMIFS(商品管理表!$N$8:$N$10000,商品管理表!$C$8:$C$10000,仕入れ管理表!$D966,商品管理表!$Y$8:$Y$10000,"済"))</f>
        <v/>
      </c>
      <c r="AE966" s="35" t="str">
        <f t="shared" si="249"/>
        <v/>
      </c>
      <c r="AF966" s="18"/>
      <c r="AG966" s="18"/>
      <c r="AH966" s="18"/>
      <c r="AI966" s="156" t="str">
        <f t="shared" si="245"/>
        <v/>
      </c>
      <c r="AJ966" s="127"/>
      <c r="AK966" s="128" t="str">
        <f t="shared" si="246"/>
        <v/>
      </c>
      <c r="AL966" s="128"/>
    </row>
    <row r="967" spans="3:38" x14ac:dyDescent="0.2">
      <c r="C967" s="150">
        <v>959</v>
      </c>
      <c r="D967" s="151"/>
      <c r="E967" s="21"/>
      <c r="F967" s="24"/>
      <c r="G967" s="3"/>
      <c r="H967" s="3"/>
      <c r="I967" s="26"/>
      <c r="J967" s="26"/>
      <c r="K967" s="33"/>
      <c r="L967" s="34"/>
      <c r="M967" s="34" t="str">
        <f t="shared" si="237"/>
        <v/>
      </c>
      <c r="N967" s="34" t="str">
        <f t="shared" si="235"/>
        <v/>
      </c>
      <c r="O967" s="34"/>
      <c r="P967" s="34" t="str">
        <f t="shared" si="236"/>
        <v/>
      </c>
      <c r="Q967" s="34" t="str">
        <f t="shared" si="238"/>
        <v/>
      </c>
      <c r="R967" s="34" t="str">
        <f t="shared" si="239"/>
        <v/>
      </c>
      <c r="S967" s="19" t="str">
        <f t="shared" si="240"/>
        <v/>
      </c>
      <c r="T967" s="19"/>
      <c r="U967" s="19" t="str">
        <f t="shared" si="247"/>
        <v/>
      </c>
      <c r="V967" s="19" t="str">
        <f t="shared" si="241"/>
        <v/>
      </c>
      <c r="W967" s="19" t="str">
        <f t="shared" si="242"/>
        <v/>
      </c>
      <c r="X967" s="19" t="str">
        <f t="shared" si="243"/>
        <v/>
      </c>
      <c r="Y967" s="19" t="str">
        <f t="shared" si="248"/>
        <v/>
      </c>
      <c r="Z967" s="27" t="str">
        <f t="shared" si="244"/>
        <v/>
      </c>
      <c r="AA967" s="32"/>
      <c r="AB967" s="36"/>
      <c r="AC967" s="35" t="str">
        <f t="shared" si="234"/>
        <v/>
      </c>
      <c r="AD967" s="35" t="str">
        <f>IF(AA967="","",SUMIFS(商品管理表!$N$8:$N$10000,商品管理表!$C$8:$C$10000,仕入れ管理表!$D967,商品管理表!$Y$8:$Y$10000,"済"))</f>
        <v/>
      </c>
      <c r="AE967" s="35" t="str">
        <f t="shared" si="249"/>
        <v/>
      </c>
      <c r="AF967" s="18"/>
      <c r="AG967" s="18"/>
      <c r="AH967" s="18"/>
      <c r="AI967" s="156" t="str">
        <f t="shared" si="245"/>
        <v/>
      </c>
      <c r="AJ967" s="127"/>
      <c r="AK967" s="128" t="str">
        <f t="shared" si="246"/>
        <v/>
      </c>
      <c r="AL967" s="128"/>
    </row>
    <row r="968" spans="3:38" x14ac:dyDescent="0.2">
      <c r="C968" s="150">
        <v>960</v>
      </c>
      <c r="D968" s="151"/>
      <c r="E968" s="21"/>
      <c r="F968" s="24"/>
      <c r="G968" s="3"/>
      <c r="H968" s="3"/>
      <c r="I968" s="26"/>
      <c r="J968" s="26"/>
      <c r="K968" s="33"/>
      <c r="L968" s="34"/>
      <c r="M968" s="34" t="str">
        <f t="shared" si="237"/>
        <v/>
      </c>
      <c r="N968" s="34" t="str">
        <f t="shared" si="235"/>
        <v/>
      </c>
      <c r="O968" s="34"/>
      <c r="P968" s="34" t="str">
        <f t="shared" si="236"/>
        <v/>
      </c>
      <c r="Q968" s="34" t="str">
        <f t="shared" si="238"/>
        <v/>
      </c>
      <c r="R968" s="34" t="str">
        <f t="shared" si="239"/>
        <v/>
      </c>
      <c r="S968" s="19" t="str">
        <f t="shared" si="240"/>
        <v/>
      </c>
      <c r="T968" s="19"/>
      <c r="U968" s="19" t="str">
        <f t="shared" si="247"/>
        <v/>
      </c>
      <c r="V968" s="19" t="str">
        <f t="shared" si="241"/>
        <v/>
      </c>
      <c r="W968" s="19" t="str">
        <f t="shared" si="242"/>
        <v/>
      </c>
      <c r="X968" s="19" t="str">
        <f t="shared" si="243"/>
        <v/>
      </c>
      <c r="Y968" s="19" t="str">
        <f t="shared" si="248"/>
        <v/>
      </c>
      <c r="Z968" s="27" t="str">
        <f t="shared" si="244"/>
        <v/>
      </c>
      <c r="AA968" s="32"/>
      <c r="AB968" s="36"/>
      <c r="AC968" s="35" t="str">
        <f t="shared" ref="AC968:AC1031" si="250">IF(AB968="","",IF(VLOOKUP($D968,出品日データ,1,FALSE)="","","済"))</f>
        <v/>
      </c>
      <c r="AD968" s="35" t="str">
        <f>IF(AA968="","",SUMIFS(商品管理表!$N$8:$N$10000,商品管理表!$C$8:$C$10000,仕入れ管理表!$D968,商品管理表!$Y$8:$Y$10000,"済"))</f>
        <v/>
      </c>
      <c r="AE968" s="35" t="str">
        <f t="shared" si="249"/>
        <v/>
      </c>
      <c r="AF968" s="18"/>
      <c r="AG968" s="18"/>
      <c r="AH968" s="18"/>
      <c r="AI968" s="156" t="str">
        <f t="shared" si="245"/>
        <v/>
      </c>
      <c r="AJ968" s="127"/>
      <c r="AK968" s="128" t="str">
        <f t="shared" si="246"/>
        <v/>
      </c>
      <c r="AL968" s="128"/>
    </row>
    <row r="969" spans="3:38" x14ac:dyDescent="0.2">
      <c r="C969" s="150">
        <v>961</v>
      </c>
      <c r="D969" s="151"/>
      <c r="E969" s="21"/>
      <c r="F969" s="24"/>
      <c r="G969" s="3"/>
      <c r="H969" s="3"/>
      <c r="I969" s="26"/>
      <c r="J969" s="26"/>
      <c r="K969" s="33"/>
      <c r="L969" s="34"/>
      <c r="M969" s="34" t="str">
        <f t="shared" si="237"/>
        <v/>
      </c>
      <c r="N969" s="34" t="str">
        <f t="shared" si="235"/>
        <v/>
      </c>
      <c r="O969" s="34"/>
      <c r="P969" s="34" t="str">
        <f t="shared" si="236"/>
        <v/>
      </c>
      <c r="Q969" s="34" t="str">
        <f t="shared" si="238"/>
        <v/>
      </c>
      <c r="R969" s="34" t="str">
        <f t="shared" si="239"/>
        <v/>
      </c>
      <c r="S969" s="19" t="str">
        <f t="shared" si="240"/>
        <v/>
      </c>
      <c r="T969" s="19"/>
      <c r="U969" s="19" t="str">
        <f t="shared" si="247"/>
        <v/>
      </c>
      <c r="V969" s="19" t="str">
        <f t="shared" si="241"/>
        <v/>
      </c>
      <c r="W969" s="19" t="str">
        <f t="shared" si="242"/>
        <v/>
      </c>
      <c r="X969" s="19" t="str">
        <f t="shared" si="243"/>
        <v/>
      </c>
      <c r="Y969" s="19" t="str">
        <f t="shared" si="248"/>
        <v/>
      </c>
      <c r="Z969" s="27" t="str">
        <f t="shared" si="244"/>
        <v/>
      </c>
      <c r="AA969" s="32"/>
      <c r="AB969" s="36"/>
      <c r="AC969" s="35" t="str">
        <f t="shared" si="250"/>
        <v/>
      </c>
      <c r="AD969" s="35" t="str">
        <f>IF(AA969="","",SUMIFS(商品管理表!$N$8:$N$10000,商品管理表!$C$8:$C$10000,仕入れ管理表!$D969,商品管理表!$Y$8:$Y$10000,"済"))</f>
        <v/>
      </c>
      <c r="AE969" s="35" t="str">
        <f t="shared" si="249"/>
        <v/>
      </c>
      <c r="AF969" s="18"/>
      <c r="AG969" s="18"/>
      <c r="AH969" s="18"/>
      <c r="AI969" s="156" t="str">
        <f t="shared" si="245"/>
        <v/>
      </c>
      <c r="AJ969" s="127"/>
      <c r="AK969" s="128" t="str">
        <f t="shared" si="246"/>
        <v/>
      </c>
      <c r="AL969" s="128"/>
    </row>
    <row r="970" spans="3:38" x14ac:dyDescent="0.2">
      <c r="C970" s="150">
        <v>962</v>
      </c>
      <c r="D970" s="151"/>
      <c r="E970" s="21"/>
      <c r="F970" s="24"/>
      <c r="G970" s="3"/>
      <c r="H970" s="3"/>
      <c r="I970" s="26"/>
      <c r="J970" s="26"/>
      <c r="K970" s="33"/>
      <c r="L970" s="34"/>
      <c r="M970" s="34" t="str">
        <f t="shared" si="237"/>
        <v/>
      </c>
      <c r="N970" s="34" t="str">
        <f t="shared" ref="N970:N1033" si="251">IF(L970="","",L970)</f>
        <v/>
      </c>
      <c r="O970" s="34"/>
      <c r="P970" s="34" t="str">
        <f t="shared" ref="P970:P1033" si="252">IF(L970="","",(N970+O970)*1.016)</f>
        <v/>
      </c>
      <c r="Q970" s="34" t="str">
        <f t="shared" si="238"/>
        <v/>
      </c>
      <c r="R970" s="34" t="str">
        <f t="shared" si="239"/>
        <v/>
      </c>
      <c r="S970" s="19" t="str">
        <f t="shared" si="240"/>
        <v/>
      </c>
      <c r="T970" s="19"/>
      <c r="U970" s="19" t="str">
        <f t="shared" si="247"/>
        <v/>
      </c>
      <c r="V970" s="19" t="str">
        <f t="shared" si="241"/>
        <v/>
      </c>
      <c r="W970" s="19" t="str">
        <f t="shared" si="242"/>
        <v/>
      </c>
      <c r="X970" s="19" t="str">
        <f t="shared" si="243"/>
        <v/>
      </c>
      <c r="Y970" s="19" t="str">
        <f t="shared" si="248"/>
        <v/>
      </c>
      <c r="Z970" s="27" t="str">
        <f t="shared" si="244"/>
        <v/>
      </c>
      <c r="AA970" s="32"/>
      <c r="AB970" s="36"/>
      <c r="AC970" s="35" t="str">
        <f t="shared" si="250"/>
        <v/>
      </c>
      <c r="AD970" s="35" t="str">
        <f>IF(AA970="","",SUMIFS(商品管理表!$N$8:$N$10000,商品管理表!$C$8:$C$10000,仕入れ管理表!$D970,商品管理表!$Y$8:$Y$10000,"済"))</f>
        <v/>
      </c>
      <c r="AE970" s="35" t="str">
        <f t="shared" si="249"/>
        <v/>
      </c>
      <c r="AF970" s="18"/>
      <c r="AG970" s="18"/>
      <c r="AH970" s="18"/>
      <c r="AI970" s="156" t="str">
        <f t="shared" si="245"/>
        <v/>
      </c>
      <c r="AJ970" s="127"/>
      <c r="AK970" s="128" t="str">
        <f t="shared" si="246"/>
        <v/>
      </c>
      <c r="AL970" s="128"/>
    </row>
    <row r="971" spans="3:38" x14ac:dyDescent="0.2">
      <c r="C971" s="150">
        <v>963</v>
      </c>
      <c r="D971" s="151"/>
      <c r="E971" s="21"/>
      <c r="F971" s="24"/>
      <c r="G971" s="3"/>
      <c r="H971" s="3"/>
      <c r="I971" s="26"/>
      <c r="J971" s="26"/>
      <c r="K971" s="33"/>
      <c r="L971" s="34"/>
      <c r="M971" s="34" t="str">
        <f t="shared" ref="M971:M1034" si="253">IF(L971="","",L971*K971)</f>
        <v/>
      </c>
      <c r="N971" s="34" t="str">
        <f t="shared" si="251"/>
        <v/>
      </c>
      <c r="O971" s="34"/>
      <c r="P971" s="34" t="str">
        <f t="shared" si="252"/>
        <v/>
      </c>
      <c r="Q971" s="34" t="str">
        <f t="shared" ref="Q971:Q1034" si="254">IF(N971="","",IF(O971="",0,N971*0.1))</f>
        <v/>
      </c>
      <c r="R971" s="34" t="str">
        <f t="shared" ref="R971:R1034" si="255">IF(P971="","",P971+Q971)</f>
        <v/>
      </c>
      <c r="S971" s="19" t="str">
        <f t="shared" ref="S971:S1034" si="256">IF(L971="","",P971*K971)</f>
        <v/>
      </c>
      <c r="T971" s="19"/>
      <c r="U971" s="19" t="str">
        <f t="shared" si="247"/>
        <v/>
      </c>
      <c r="V971" s="19" t="str">
        <f t="shared" ref="V971:V1034" si="257">IF(T971="","",T971*0.0864)</f>
        <v/>
      </c>
      <c r="W971" s="19" t="str">
        <f t="shared" ref="W971:W1034" si="258">IF(U971="","",U971*0.0864)</f>
        <v/>
      </c>
      <c r="X971" s="19" t="str">
        <f t="shared" ref="X971:X1034" si="259">IF(T971="","",T971-R971-V971)</f>
        <v/>
      </c>
      <c r="Y971" s="19" t="str">
        <f t="shared" si="248"/>
        <v/>
      </c>
      <c r="Z971" s="27" t="str">
        <f t="shared" ref="Z971:Z1034" si="260">IF(Y971="","",Y971/U971)</f>
        <v/>
      </c>
      <c r="AA971" s="32"/>
      <c r="AB971" s="36"/>
      <c r="AC971" s="35" t="str">
        <f t="shared" si="250"/>
        <v/>
      </c>
      <c r="AD971" s="35" t="str">
        <f>IF(AA971="","",SUMIFS(商品管理表!$N$8:$N$10000,商品管理表!$C$8:$C$10000,仕入れ管理表!$D971,商品管理表!$Y$8:$Y$10000,"済"))</f>
        <v/>
      </c>
      <c r="AE971" s="35" t="str">
        <f t="shared" si="249"/>
        <v/>
      </c>
      <c r="AF971" s="18"/>
      <c r="AG971" s="18"/>
      <c r="AH971" s="18"/>
      <c r="AI971" s="156" t="str">
        <f t="shared" ref="AI971:AI1034" si="261">IF(O971="","","MyUS")</f>
        <v/>
      </c>
      <c r="AJ971" s="127"/>
      <c r="AK971" s="128" t="str">
        <f t="shared" ref="AK971:AK1034" si="262">IF(AA971="済",N971*AE971,"")</f>
        <v/>
      </c>
      <c r="AL971" s="128"/>
    </row>
    <row r="972" spans="3:38" x14ac:dyDescent="0.2">
      <c r="C972" s="150">
        <v>964</v>
      </c>
      <c r="D972" s="151"/>
      <c r="E972" s="21"/>
      <c r="F972" s="24"/>
      <c r="G972" s="3"/>
      <c r="H972" s="3"/>
      <c r="I972" s="26"/>
      <c r="J972" s="26"/>
      <c r="K972" s="33"/>
      <c r="L972" s="34"/>
      <c r="M972" s="34" t="str">
        <f t="shared" si="253"/>
        <v/>
      </c>
      <c r="N972" s="34" t="str">
        <f t="shared" si="251"/>
        <v/>
      </c>
      <c r="O972" s="34"/>
      <c r="P972" s="34" t="str">
        <f t="shared" si="252"/>
        <v/>
      </c>
      <c r="Q972" s="34" t="str">
        <f t="shared" si="254"/>
        <v/>
      </c>
      <c r="R972" s="34" t="str">
        <f t="shared" si="255"/>
        <v/>
      </c>
      <c r="S972" s="19" t="str">
        <f t="shared" si="256"/>
        <v/>
      </c>
      <c r="T972" s="19"/>
      <c r="U972" s="19" t="str">
        <f t="shared" ref="U972:U1035" si="263">IF(T972="","",K972*T972)</f>
        <v/>
      </c>
      <c r="V972" s="19" t="str">
        <f t="shared" si="257"/>
        <v/>
      </c>
      <c r="W972" s="19" t="str">
        <f t="shared" si="258"/>
        <v/>
      </c>
      <c r="X972" s="19" t="str">
        <f t="shared" si="259"/>
        <v/>
      </c>
      <c r="Y972" s="19" t="str">
        <f t="shared" ref="Y972:Y1035" si="264">IF(U972="","",U972-W972-Q972-S972)</f>
        <v/>
      </c>
      <c r="Z972" s="27" t="str">
        <f t="shared" si="260"/>
        <v/>
      </c>
      <c r="AA972" s="32"/>
      <c r="AB972" s="36"/>
      <c r="AC972" s="35" t="str">
        <f t="shared" si="250"/>
        <v/>
      </c>
      <c r="AD972" s="35" t="str">
        <f>IF(AA972="","",SUMIFS(商品管理表!$N$8:$N$10000,商品管理表!$C$8:$C$10000,仕入れ管理表!$D972,商品管理表!$Y$8:$Y$10000,"済"))</f>
        <v/>
      </c>
      <c r="AE972" s="35" t="str">
        <f t="shared" ref="AE972:AE1035" si="265">IF(AD972&lt;&gt;"",K972-AD972,"")</f>
        <v/>
      </c>
      <c r="AF972" s="18"/>
      <c r="AG972" s="18"/>
      <c r="AH972" s="18"/>
      <c r="AI972" s="156" t="str">
        <f t="shared" si="261"/>
        <v/>
      </c>
      <c r="AJ972" s="127"/>
      <c r="AK972" s="128" t="str">
        <f t="shared" si="262"/>
        <v/>
      </c>
      <c r="AL972" s="128"/>
    </row>
    <row r="973" spans="3:38" x14ac:dyDescent="0.2">
      <c r="C973" s="150">
        <v>965</v>
      </c>
      <c r="D973" s="151"/>
      <c r="E973" s="21"/>
      <c r="F973" s="24"/>
      <c r="G973" s="3"/>
      <c r="H973" s="3"/>
      <c r="I973" s="26"/>
      <c r="J973" s="26"/>
      <c r="K973" s="33"/>
      <c r="L973" s="34"/>
      <c r="M973" s="34" t="str">
        <f t="shared" si="253"/>
        <v/>
      </c>
      <c r="N973" s="34" t="str">
        <f t="shared" si="251"/>
        <v/>
      </c>
      <c r="O973" s="34"/>
      <c r="P973" s="34" t="str">
        <f t="shared" si="252"/>
        <v/>
      </c>
      <c r="Q973" s="34" t="str">
        <f t="shared" si="254"/>
        <v/>
      </c>
      <c r="R973" s="34" t="str">
        <f t="shared" si="255"/>
        <v/>
      </c>
      <c r="S973" s="19" t="str">
        <f t="shared" si="256"/>
        <v/>
      </c>
      <c r="T973" s="19"/>
      <c r="U973" s="19" t="str">
        <f t="shared" si="263"/>
        <v/>
      </c>
      <c r="V973" s="19" t="str">
        <f t="shared" si="257"/>
        <v/>
      </c>
      <c r="W973" s="19" t="str">
        <f t="shared" si="258"/>
        <v/>
      </c>
      <c r="X973" s="19" t="str">
        <f t="shared" si="259"/>
        <v/>
      </c>
      <c r="Y973" s="19" t="str">
        <f t="shared" si="264"/>
        <v/>
      </c>
      <c r="Z973" s="27" t="str">
        <f t="shared" si="260"/>
        <v/>
      </c>
      <c r="AA973" s="32"/>
      <c r="AB973" s="36"/>
      <c r="AC973" s="35" t="str">
        <f t="shared" si="250"/>
        <v/>
      </c>
      <c r="AD973" s="35" t="str">
        <f>IF(AA973="","",SUMIFS(商品管理表!$N$8:$N$10000,商品管理表!$C$8:$C$10000,仕入れ管理表!$D973,商品管理表!$Y$8:$Y$10000,"済"))</f>
        <v/>
      </c>
      <c r="AE973" s="35" t="str">
        <f t="shared" si="265"/>
        <v/>
      </c>
      <c r="AF973" s="18"/>
      <c r="AG973" s="18"/>
      <c r="AH973" s="18"/>
      <c r="AI973" s="156" t="str">
        <f t="shared" si="261"/>
        <v/>
      </c>
      <c r="AJ973" s="127"/>
      <c r="AK973" s="128" t="str">
        <f t="shared" si="262"/>
        <v/>
      </c>
      <c r="AL973" s="128"/>
    </row>
    <row r="974" spans="3:38" x14ac:dyDescent="0.2">
      <c r="C974" s="150">
        <v>966</v>
      </c>
      <c r="D974" s="151"/>
      <c r="E974" s="21"/>
      <c r="F974" s="24"/>
      <c r="G974" s="3"/>
      <c r="H974" s="3"/>
      <c r="I974" s="26"/>
      <c r="J974" s="26"/>
      <c r="K974" s="33"/>
      <c r="L974" s="34"/>
      <c r="M974" s="34" t="str">
        <f t="shared" si="253"/>
        <v/>
      </c>
      <c r="N974" s="34" t="str">
        <f t="shared" si="251"/>
        <v/>
      </c>
      <c r="O974" s="34"/>
      <c r="P974" s="34" t="str">
        <f t="shared" si="252"/>
        <v/>
      </c>
      <c r="Q974" s="34" t="str">
        <f t="shared" si="254"/>
        <v/>
      </c>
      <c r="R974" s="34" t="str">
        <f t="shared" si="255"/>
        <v/>
      </c>
      <c r="S974" s="19" t="str">
        <f t="shared" si="256"/>
        <v/>
      </c>
      <c r="T974" s="19"/>
      <c r="U974" s="19" t="str">
        <f t="shared" si="263"/>
        <v/>
      </c>
      <c r="V974" s="19" t="str">
        <f t="shared" si="257"/>
        <v/>
      </c>
      <c r="W974" s="19" t="str">
        <f t="shared" si="258"/>
        <v/>
      </c>
      <c r="X974" s="19" t="str">
        <f t="shared" si="259"/>
        <v/>
      </c>
      <c r="Y974" s="19" t="str">
        <f t="shared" si="264"/>
        <v/>
      </c>
      <c r="Z974" s="27" t="str">
        <f t="shared" si="260"/>
        <v/>
      </c>
      <c r="AA974" s="32"/>
      <c r="AB974" s="36"/>
      <c r="AC974" s="35" t="str">
        <f t="shared" si="250"/>
        <v/>
      </c>
      <c r="AD974" s="35" t="str">
        <f>IF(AA974="","",SUMIFS(商品管理表!$N$8:$N$10000,商品管理表!$C$8:$C$10000,仕入れ管理表!$D974,商品管理表!$Y$8:$Y$10000,"済"))</f>
        <v/>
      </c>
      <c r="AE974" s="35" t="str">
        <f t="shared" si="265"/>
        <v/>
      </c>
      <c r="AF974" s="18"/>
      <c r="AG974" s="18"/>
      <c r="AH974" s="18"/>
      <c r="AI974" s="156" t="str">
        <f t="shared" si="261"/>
        <v/>
      </c>
      <c r="AJ974" s="127"/>
      <c r="AK974" s="128" t="str">
        <f t="shared" si="262"/>
        <v/>
      </c>
      <c r="AL974" s="128"/>
    </row>
    <row r="975" spans="3:38" x14ac:dyDescent="0.2">
      <c r="C975" s="150">
        <v>967</v>
      </c>
      <c r="D975" s="151"/>
      <c r="E975" s="21"/>
      <c r="F975" s="24"/>
      <c r="G975" s="3"/>
      <c r="H975" s="3"/>
      <c r="I975" s="26"/>
      <c r="J975" s="26"/>
      <c r="K975" s="33"/>
      <c r="L975" s="34"/>
      <c r="M975" s="34" t="str">
        <f t="shared" si="253"/>
        <v/>
      </c>
      <c r="N975" s="34" t="str">
        <f t="shared" si="251"/>
        <v/>
      </c>
      <c r="O975" s="34"/>
      <c r="P975" s="34" t="str">
        <f t="shared" si="252"/>
        <v/>
      </c>
      <c r="Q975" s="34" t="str">
        <f t="shared" si="254"/>
        <v/>
      </c>
      <c r="R975" s="34" t="str">
        <f t="shared" si="255"/>
        <v/>
      </c>
      <c r="S975" s="19" t="str">
        <f t="shared" si="256"/>
        <v/>
      </c>
      <c r="T975" s="19"/>
      <c r="U975" s="19" t="str">
        <f t="shared" si="263"/>
        <v/>
      </c>
      <c r="V975" s="19" t="str">
        <f t="shared" si="257"/>
        <v/>
      </c>
      <c r="W975" s="19" t="str">
        <f t="shared" si="258"/>
        <v/>
      </c>
      <c r="X975" s="19" t="str">
        <f t="shared" si="259"/>
        <v/>
      </c>
      <c r="Y975" s="19" t="str">
        <f t="shared" si="264"/>
        <v/>
      </c>
      <c r="Z975" s="27" t="str">
        <f t="shared" si="260"/>
        <v/>
      </c>
      <c r="AA975" s="32"/>
      <c r="AB975" s="36"/>
      <c r="AC975" s="35" t="str">
        <f t="shared" si="250"/>
        <v/>
      </c>
      <c r="AD975" s="35" t="str">
        <f>IF(AA975="","",SUMIFS(商品管理表!$N$8:$N$10000,商品管理表!$C$8:$C$10000,仕入れ管理表!$D975,商品管理表!$Y$8:$Y$10000,"済"))</f>
        <v/>
      </c>
      <c r="AE975" s="35" t="str">
        <f t="shared" si="265"/>
        <v/>
      </c>
      <c r="AF975" s="18"/>
      <c r="AG975" s="18"/>
      <c r="AH975" s="18"/>
      <c r="AI975" s="156" t="str">
        <f t="shared" si="261"/>
        <v/>
      </c>
      <c r="AJ975" s="127"/>
      <c r="AK975" s="128" t="str">
        <f t="shared" si="262"/>
        <v/>
      </c>
      <c r="AL975" s="128"/>
    </row>
    <row r="976" spans="3:38" x14ac:dyDescent="0.2">
      <c r="C976" s="150">
        <v>968</v>
      </c>
      <c r="D976" s="151"/>
      <c r="E976" s="21"/>
      <c r="F976" s="24"/>
      <c r="G976" s="3"/>
      <c r="H976" s="3"/>
      <c r="I976" s="26"/>
      <c r="J976" s="26"/>
      <c r="K976" s="33"/>
      <c r="L976" s="34"/>
      <c r="M976" s="34" t="str">
        <f t="shared" si="253"/>
        <v/>
      </c>
      <c r="N976" s="34" t="str">
        <f t="shared" si="251"/>
        <v/>
      </c>
      <c r="O976" s="34"/>
      <c r="P976" s="34" t="str">
        <f t="shared" si="252"/>
        <v/>
      </c>
      <c r="Q976" s="34" t="str">
        <f t="shared" si="254"/>
        <v/>
      </c>
      <c r="R976" s="34" t="str">
        <f t="shared" si="255"/>
        <v/>
      </c>
      <c r="S976" s="19" t="str">
        <f t="shared" si="256"/>
        <v/>
      </c>
      <c r="T976" s="19"/>
      <c r="U976" s="19" t="str">
        <f t="shared" si="263"/>
        <v/>
      </c>
      <c r="V976" s="19" t="str">
        <f t="shared" si="257"/>
        <v/>
      </c>
      <c r="W976" s="19" t="str">
        <f t="shared" si="258"/>
        <v/>
      </c>
      <c r="X976" s="19" t="str">
        <f t="shared" si="259"/>
        <v/>
      </c>
      <c r="Y976" s="19" t="str">
        <f t="shared" si="264"/>
        <v/>
      </c>
      <c r="Z976" s="27" t="str">
        <f t="shared" si="260"/>
        <v/>
      </c>
      <c r="AA976" s="32"/>
      <c r="AB976" s="36"/>
      <c r="AC976" s="35" t="str">
        <f t="shared" si="250"/>
        <v/>
      </c>
      <c r="AD976" s="35" t="str">
        <f>IF(AA976="","",SUMIFS(商品管理表!$N$8:$N$10000,商品管理表!$C$8:$C$10000,仕入れ管理表!$D976,商品管理表!$Y$8:$Y$10000,"済"))</f>
        <v/>
      </c>
      <c r="AE976" s="35" t="str">
        <f t="shared" si="265"/>
        <v/>
      </c>
      <c r="AF976" s="18"/>
      <c r="AG976" s="18"/>
      <c r="AH976" s="18"/>
      <c r="AI976" s="156" t="str">
        <f t="shared" si="261"/>
        <v/>
      </c>
      <c r="AJ976" s="127"/>
      <c r="AK976" s="128" t="str">
        <f t="shared" si="262"/>
        <v/>
      </c>
      <c r="AL976" s="128"/>
    </row>
    <row r="977" spans="3:38" x14ac:dyDescent="0.2">
      <c r="C977" s="150">
        <v>969</v>
      </c>
      <c r="D977" s="151"/>
      <c r="E977" s="21"/>
      <c r="F977" s="24"/>
      <c r="G977" s="3"/>
      <c r="H977" s="3"/>
      <c r="I977" s="26"/>
      <c r="J977" s="26"/>
      <c r="K977" s="33"/>
      <c r="L977" s="34"/>
      <c r="M977" s="34" t="str">
        <f t="shared" si="253"/>
        <v/>
      </c>
      <c r="N977" s="34" t="str">
        <f t="shared" si="251"/>
        <v/>
      </c>
      <c r="O977" s="34"/>
      <c r="P977" s="34" t="str">
        <f t="shared" si="252"/>
        <v/>
      </c>
      <c r="Q977" s="34" t="str">
        <f t="shared" si="254"/>
        <v/>
      </c>
      <c r="R977" s="34" t="str">
        <f t="shared" si="255"/>
        <v/>
      </c>
      <c r="S977" s="19" t="str">
        <f t="shared" si="256"/>
        <v/>
      </c>
      <c r="T977" s="19"/>
      <c r="U977" s="19" t="str">
        <f t="shared" si="263"/>
        <v/>
      </c>
      <c r="V977" s="19" t="str">
        <f t="shared" si="257"/>
        <v/>
      </c>
      <c r="W977" s="19" t="str">
        <f t="shared" si="258"/>
        <v/>
      </c>
      <c r="X977" s="19" t="str">
        <f t="shared" si="259"/>
        <v/>
      </c>
      <c r="Y977" s="19" t="str">
        <f t="shared" si="264"/>
        <v/>
      </c>
      <c r="Z977" s="27" t="str">
        <f t="shared" si="260"/>
        <v/>
      </c>
      <c r="AA977" s="32"/>
      <c r="AB977" s="36"/>
      <c r="AC977" s="35" t="str">
        <f t="shared" si="250"/>
        <v/>
      </c>
      <c r="AD977" s="35" t="str">
        <f>IF(AA977="","",SUMIFS(商品管理表!$N$8:$N$10000,商品管理表!$C$8:$C$10000,仕入れ管理表!$D977,商品管理表!$Y$8:$Y$10000,"済"))</f>
        <v/>
      </c>
      <c r="AE977" s="35" t="str">
        <f t="shared" si="265"/>
        <v/>
      </c>
      <c r="AF977" s="18"/>
      <c r="AG977" s="18"/>
      <c r="AH977" s="18"/>
      <c r="AI977" s="156" t="str">
        <f t="shared" si="261"/>
        <v/>
      </c>
      <c r="AJ977" s="127"/>
      <c r="AK977" s="128" t="str">
        <f t="shared" si="262"/>
        <v/>
      </c>
      <c r="AL977" s="128"/>
    </row>
    <row r="978" spans="3:38" x14ac:dyDescent="0.2">
      <c r="C978" s="150">
        <v>970</v>
      </c>
      <c r="D978" s="151"/>
      <c r="E978" s="21"/>
      <c r="F978" s="24"/>
      <c r="G978" s="3"/>
      <c r="H978" s="3"/>
      <c r="I978" s="26"/>
      <c r="J978" s="26"/>
      <c r="K978" s="33"/>
      <c r="L978" s="34"/>
      <c r="M978" s="34" t="str">
        <f t="shared" si="253"/>
        <v/>
      </c>
      <c r="N978" s="34" t="str">
        <f t="shared" si="251"/>
        <v/>
      </c>
      <c r="O978" s="34"/>
      <c r="P978" s="34" t="str">
        <f t="shared" si="252"/>
        <v/>
      </c>
      <c r="Q978" s="34" t="str">
        <f t="shared" si="254"/>
        <v/>
      </c>
      <c r="R978" s="34" t="str">
        <f t="shared" si="255"/>
        <v/>
      </c>
      <c r="S978" s="19" t="str">
        <f t="shared" si="256"/>
        <v/>
      </c>
      <c r="T978" s="19"/>
      <c r="U978" s="19" t="str">
        <f t="shared" si="263"/>
        <v/>
      </c>
      <c r="V978" s="19" t="str">
        <f t="shared" si="257"/>
        <v/>
      </c>
      <c r="W978" s="19" t="str">
        <f t="shared" si="258"/>
        <v/>
      </c>
      <c r="X978" s="19" t="str">
        <f t="shared" si="259"/>
        <v/>
      </c>
      <c r="Y978" s="19" t="str">
        <f t="shared" si="264"/>
        <v/>
      </c>
      <c r="Z978" s="27" t="str">
        <f t="shared" si="260"/>
        <v/>
      </c>
      <c r="AA978" s="32"/>
      <c r="AB978" s="36"/>
      <c r="AC978" s="35" t="str">
        <f t="shared" si="250"/>
        <v/>
      </c>
      <c r="AD978" s="35" t="str">
        <f>IF(AA978="","",SUMIFS(商品管理表!$N$8:$N$10000,商品管理表!$C$8:$C$10000,仕入れ管理表!$D978,商品管理表!$Y$8:$Y$10000,"済"))</f>
        <v/>
      </c>
      <c r="AE978" s="35" t="str">
        <f t="shared" si="265"/>
        <v/>
      </c>
      <c r="AF978" s="18"/>
      <c r="AG978" s="18"/>
      <c r="AH978" s="18"/>
      <c r="AI978" s="156" t="str">
        <f t="shared" si="261"/>
        <v/>
      </c>
      <c r="AJ978" s="127"/>
      <c r="AK978" s="128" t="str">
        <f t="shared" si="262"/>
        <v/>
      </c>
      <c r="AL978" s="128"/>
    </row>
    <row r="979" spans="3:38" x14ac:dyDescent="0.2">
      <c r="C979" s="150">
        <v>971</v>
      </c>
      <c r="D979" s="151"/>
      <c r="E979" s="21"/>
      <c r="F979" s="24"/>
      <c r="G979" s="3"/>
      <c r="H979" s="3"/>
      <c r="I979" s="26"/>
      <c r="J979" s="26"/>
      <c r="K979" s="33"/>
      <c r="L979" s="34"/>
      <c r="M979" s="34" t="str">
        <f t="shared" si="253"/>
        <v/>
      </c>
      <c r="N979" s="34" t="str">
        <f t="shared" si="251"/>
        <v/>
      </c>
      <c r="O979" s="34"/>
      <c r="P979" s="34" t="str">
        <f t="shared" si="252"/>
        <v/>
      </c>
      <c r="Q979" s="34" t="str">
        <f t="shared" si="254"/>
        <v/>
      </c>
      <c r="R979" s="34" t="str">
        <f t="shared" si="255"/>
        <v/>
      </c>
      <c r="S979" s="19" t="str">
        <f t="shared" si="256"/>
        <v/>
      </c>
      <c r="T979" s="19"/>
      <c r="U979" s="19" t="str">
        <f t="shared" si="263"/>
        <v/>
      </c>
      <c r="V979" s="19" t="str">
        <f t="shared" si="257"/>
        <v/>
      </c>
      <c r="W979" s="19" t="str">
        <f t="shared" si="258"/>
        <v/>
      </c>
      <c r="X979" s="19" t="str">
        <f t="shared" si="259"/>
        <v/>
      </c>
      <c r="Y979" s="19" t="str">
        <f t="shared" si="264"/>
        <v/>
      </c>
      <c r="Z979" s="27" t="str">
        <f t="shared" si="260"/>
        <v/>
      </c>
      <c r="AA979" s="32"/>
      <c r="AB979" s="36"/>
      <c r="AC979" s="35" t="str">
        <f t="shared" si="250"/>
        <v/>
      </c>
      <c r="AD979" s="35" t="str">
        <f>IF(AA979="","",SUMIFS(商品管理表!$N$8:$N$10000,商品管理表!$C$8:$C$10000,仕入れ管理表!$D979,商品管理表!$Y$8:$Y$10000,"済"))</f>
        <v/>
      </c>
      <c r="AE979" s="35" t="str">
        <f t="shared" si="265"/>
        <v/>
      </c>
      <c r="AF979" s="18"/>
      <c r="AG979" s="18"/>
      <c r="AH979" s="18"/>
      <c r="AI979" s="156" t="str">
        <f t="shared" si="261"/>
        <v/>
      </c>
      <c r="AJ979" s="127"/>
      <c r="AK979" s="128" t="str">
        <f t="shared" si="262"/>
        <v/>
      </c>
      <c r="AL979" s="128"/>
    </row>
    <row r="980" spans="3:38" x14ac:dyDescent="0.2">
      <c r="C980" s="150">
        <v>972</v>
      </c>
      <c r="D980" s="151"/>
      <c r="E980" s="21"/>
      <c r="F980" s="24"/>
      <c r="G980" s="3"/>
      <c r="H980" s="3"/>
      <c r="I980" s="26"/>
      <c r="J980" s="26"/>
      <c r="K980" s="33"/>
      <c r="L980" s="34"/>
      <c r="M980" s="34" t="str">
        <f t="shared" si="253"/>
        <v/>
      </c>
      <c r="N980" s="34" t="str">
        <f t="shared" si="251"/>
        <v/>
      </c>
      <c r="O980" s="34"/>
      <c r="P980" s="34" t="str">
        <f t="shared" si="252"/>
        <v/>
      </c>
      <c r="Q980" s="34" t="str">
        <f t="shared" si="254"/>
        <v/>
      </c>
      <c r="R980" s="34" t="str">
        <f t="shared" si="255"/>
        <v/>
      </c>
      <c r="S980" s="19" t="str">
        <f t="shared" si="256"/>
        <v/>
      </c>
      <c r="T980" s="19"/>
      <c r="U980" s="19" t="str">
        <f t="shared" si="263"/>
        <v/>
      </c>
      <c r="V980" s="19" t="str">
        <f t="shared" si="257"/>
        <v/>
      </c>
      <c r="W980" s="19" t="str">
        <f t="shared" si="258"/>
        <v/>
      </c>
      <c r="X980" s="19" t="str">
        <f t="shared" si="259"/>
        <v/>
      </c>
      <c r="Y980" s="19" t="str">
        <f t="shared" si="264"/>
        <v/>
      </c>
      <c r="Z980" s="27" t="str">
        <f t="shared" si="260"/>
        <v/>
      </c>
      <c r="AA980" s="32"/>
      <c r="AB980" s="36"/>
      <c r="AC980" s="35" t="str">
        <f t="shared" si="250"/>
        <v/>
      </c>
      <c r="AD980" s="35" t="str">
        <f>IF(AA980="","",SUMIFS(商品管理表!$N$8:$N$10000,商品管理表!$C$8:$C$10000,仕入れ管理表!$D980,商品管理表!$Y$8:$Y$10000,"済"))</f>
        <v/>
      </c>
      <c r="AE980" s="35" t="str">
        <f t="shared" si="265"/>
        <v/>
      </c>
      <c r="AF980" s="18"/>
      <c r="AG980" s="18"/>
      <c r="AH980" s="18"/>
      <c r="AI980" s="156" t="str">
        <f t="shared" si="261"/>
        <v/>
      </c>
      <c r="AJ980" s="127"/>
      <c r="AK980" s="128" t="str">
        <f t="shared" si="262"/>
        <v/>
      </c>
      <c r="AL980" s="128"/>
    </row>
    <row r="981" spans="3:38" x14ac:dyDescent="0.2">
      <c r="C981" s="150">
        <v>973</v>
      </c>
      <c r="D981" s="151"/>
      <c r="E981" s="21"/>
      <c r="F981" s="24"/>
      <c r="G981" s="3"/>
      <c r="H981" s="3"/>
      <c r="I981" s="26"/>
      <c r="J981" s="26"/>
      <c r="K981" s="33"/>
      <c r="L981" s="34"/>
      <c r="M981" s="34" t="str">
        <f t="shared" si="253"/>
        <v/>
      </c>
      <c r="N981" s="34" t="str">
        <f t="shared" si="251"/>
        <v/>
      </c>
      <c r="O981" s="34"/>
      <c r="P981" s="34" t="str">
        <f t="shared" si="252"/>
        <v/>
      </c>
      <c r="Q981" s="34" t="str">
        <f t="shared" si="254"/>
        <v/>
      </c>
      <c r="R981" s="34" t="str">
        <f t="shared" si="255"/>
        <v/>
      </c>
      <c r="S981" s="19" t="str">
        <f t="shared" si="256"/>
        <v/>
      </c>
      <c r="T981" s="19"/>
      <c r="U981" s="19" t="str">
        <f t="shared" si="263"/>
        <v/>
      </c>
      <c r="V981" s="19" t="str">
        <f t="shared" si="257"/>
        <v/>
      </c>
      <c r="W981" s="19" t="str">
        <f t="shared" si="258"/>
        <v/>
      </c>
      <c r="X981" s="19" t="str">
        <f t="shared" si="259"/>
        <v/>
      </c>
      <c r="Y981" s="19" t="str">
        <f t="shared" si="264"/>
        <v/>
      </c>
      <c r="Z981" s="27" t="str">
        <f t="shared" si="260"/>
        <v/>
      </c>
      <c r="AA981" s="32"/>
      <c r="AB981" s="36"/>
      <c r="AC981" s="35" t="str">
        <f t="shared" si="250"/>
        <v/>
      </c>
      <c r="AD981" s="35" t="str">
        <f>IF(AA981="","",SUMIFS(商品管理表!$N$8:$N$10000,商品管理表!$C$8:$C$10000,仕入れ管理表!$D981,商品管理表!$Y$8:$Y$10000,"済"))</f>
        <v/>
      </c>
      <c r="AE981" s="35" t="str">
        <f t="shared" si="265"/>
        <v/>
      </c>
      <c r="AF981" s="18"/>
      <c r="AG981" s="18"/>
      <c r="AH981" s="18"/>
      <c r="AI981" s="156" t="str">
        <f t="shared" si="261"/>
        <v/>
      </c>
      <c r="AJ981" s="127"/>
      <c r="AK981" s="128" t="str">
        <f t="shared" si="262"/>
        <v/>
      </c>
      <c r="AL981" s="128"/>
    </row>
    <row r="982" spans="3:38" x14ac:dyDescent="0.2">
      <c r="C982" s="150">
        <v>974</v>
      </c>
      <c r="D982" s="151"/>
      <c r="E982" s="21"/>
      <c r="F982" s="24"/>
      <c r="G982" s="3"/>
      <c r="H982" s="3"/>
      <c r="I982" s="26"/>
      <c r="J982" s="26"/>
      <c r="K982" s="33"/>
      <c r="L982" s="34"/>
      <c r="M982" s="34" t="str">
        <f t="shared" si="253"/>
        <v/>
      </c>
      <c r="N982" s="34" t="str">
        <f t="shared" si="251"/>
        <v/>
      </c>
      <c r="O982" s="34"/>
      <c r="P982" s="34" t="str">
        <f t="shared" si="252"/>
        <v/>
      </c>
      <c r="Q982" s="34" t="str">
        <f t="shared" si="254"/>
        <v/>
      </c>
      <c r="R982" s="34" t="str">
        <f t="shared" si="255"/>
        <v/>
      </c>
      <c r="S982" s="19" t="str">
        <f t="shared" si="256"/>
        <v/>
      </c>
      <c r="T982" s="19"/>
      <c r="U982" s="19" t="str">
        <f t="shared" si="263"/>
        <v/>
      </c>
      <c r="V982" s="19" t="str">
        <f t="shared" si="257"/>
        <v/>
      </c>
      <c r="W982" s="19" t="str">
        <f t="shared" si="258"/>
        <v/>
      </c>
      <c r="X982" s="19" t="str">
        <f t="shared" si="259"/>
        <v/>
      </c>
      <c r="Y982" s="19" t="str">
        <f t="shared" si="264"/>
        <v/>
      </c>
      <c r="Z982" s="27" t="str">
        <f t="shared" si="260"/>
        <v/>
      </c>
      <c r="AA982" s="32"/>
      <c r="AB982" s="36"/>
      <c r="AC982" s="35" t="str">
        <f t="shared" si="250"/>
        <v/>
      </c>
      <c r="AD982" s="35" t="str">
        <f>IF(AA982="","",SUMIFS(商品管理表!$N$8:$N$10000,商品管理表!$C$8:$C$10000,仕入れ管理表!$D982,商品管理表!$Y$8:$Y$10000,"済"))</f>
        <v/>
      </c>
      <c r="AE982" s="35" t="str">
        <f t="shared" si="265"/>
        <v/>
      </c>
      <c r="AF982" s="18"/>
      <c r="AG982" s="18"/>
      <c r="AH982" s="18"/>
      <c r="AI982" s="156" t="str">
        <f t="shared" si="261"/>
        <v/>
      </c>
      <c r="AJ982" s="127"/>
      <c r="AK982" s="128" t="str">
        <f t="shared" si="262"/>
        <v/>
      </c>
      <c r="AL982" s="128"/>
    </row>
    <row r="983" spans="3:38" x14ac:dyDescent="0.2">
      <c r="C983" s="150">
        <v>975</v>
      </c>
      <c r="D983" s="151"/>
      <c r="E983" s="21"/>
      <c r="F983" s="24"/>
      <c r="G983" s="3"/>
      <c r="H983" s="3"/>
      <c r="I983" s="26"/>
      <c r="J983" s="26"/>
      <c r="K983" s="33"/>
      <c r="L983" s="34"/>
      <c r="M983" s="34" t="str">
        <f t="shared" si="253"/>
        <v/>
      </c>
      <c r="N983" s="34" t="str">
        <f t="shared" si="251"/>
        <v/>
      </c>
      <c r="O983" s="34"/>
      <c r="P983" s="34" t="str">
        <f t="shared" si="252"/>
        <v/>
      </c>
      <c r="Q983" s="34" t="str">
        <f t="shared" si="254"/>
        <v/>
      </c>
      <c r="R983" s="34" t="str">
        <f t="shared" si="255"/>
        <v/>
      </c>
      <c r="S983" s="19" t="str">
        <f t="shared" si="256"/>
        <v/>
      </c>
      <c r="T983" s="19"/>
      <c r="U983" s="19" t="str">
        <f t="shared" si="263"/>
        <v/>
      </c>
      <c r="V983" s="19" t="str">
        <f t="shared" si="257"/>
        <v/>
      </c>
      <c r="W983" s="19" t="str">
        <f t="shared" si="258"/>
        <v/>
      </c>
      <c r="X983" s="19" t="str">
        <f t="shared" si="259"/>
        <v/>
      </c>
      <c r="Y983" s="19" t="str">
        <f t="shared" si="264"/>
        <v/>
      </c>
      <c r="Z983" s="27" t="str">
        <f t="shared" si="260"/>
        <v/>
      </c>
      <c r="AA983" s="32"/>
      <c r="AB983" s="36"/>
      <c r="AC983" s="35" t="str">
        <f t="shared" si="250"/>
        <v/>
      </c>
      <c r="AD983" s="35" t="str">
        <f>IF(AA983="","",SUMIFS(商品管理表!$N$8:$N$10000,商品管理表!$C$8:$C$10000,仕入れ管理表!$D983,商品管理表!$Y$8:$Y$10000,"済"))</f>
        <v/>
      </c>
      <c r="AE983" s="35" t="str">
        <f t="shared" si="265"/>
        <v/>
      </c>
      <c r="AF983" s="18"/>
      <c r="AG983" s="18"/>
      <c r="AH983" s="18"/>
      <c r="AI983" s="156" t="str">
        <f t="shared" si="261"/>
        <v/>
      </c>
      <c r="AJ983" s="127"/>
      <c r="AK983" s="128" t="str">
        <f t="shared" si="262"/>
        <v/>
      </c>
      <c r="AL983" s="128"/>
    </row>
    <row r="984" spans="3:38" x14ac:dyDescent="0.2">
      <c r="C984" s="150">
        <v>976</v>
      </c>
      <c r="D984" s="151"/>
      <c r="E984" s="21"/>
      <c r="F984" s="24"/>
      <c r="G984" s="3"/>
      <c r="H984" s="3"/>
      <c r="I984" s="26"/>
      <c r="J984" s="26"/>
      <c r="K984" s="33"/>
      <c r="L984" s="34"/>
      <c r="M984" s="34" t="str">
        <f t="shared" si="253"/>
        <v/>
      </c>
      <c r="N984" s="34" t="str">
        <f t="shared" si="251"/>
        <v/>
      </c>
      <c r="O984" s="34"/>
      <c r="P984" s="34" t="str">
        <f t="shared" si="252"/>
        <v/>
      </c>
      <c r="Q984" s="34" t="str">
        <f t="shared" si="254"/>
        <v/>
      </c>
      <c r="R984" s="34" t="str">
        <f t="shared" si="255"/>
        <v/>
      </c>
      <c r="S984" s="19" t="str">
        <f t="shared" si="256"/>
        <v/>
      </c>
      <c r="T984" s="19"/>
      <c r="U984" s="19" t="str">
        <f t="shared" si="263"/>
        <v/>
      </c>
      <c r="V984" s="19" t="str">
        <f t="shared" si="257"/>
        <v/>
      </c>
      <c r="W984" s="19" t="str">
        <f t="shared" si="258"/>
        <v/>
      </c>
      <c r="X984" s="19" t="str">
        <f t="shared" si="259"/>
        <v/>
      </c>
      <c r="Y984" s="19" t="str">
        <f t="shared" si="264"/>
        <v/>
      </c>
      <c r="Z984" s="27" t="str">
        <f t="shared" si="260"/>
        <v/>
      </c>
      <c r="AA984" s="32"/>
      <c r="AB984" s="36"/>
      <c r="AC984" s="35" t="str">
        <f t="shared" si="250"/>
        <v/>
      </c>
      <c r="AD984" s="35" t="str">
        <f>IF(AA984="","",SUMIFS(商品管理表!$N$8:$N$10000,商品管理表!$C$8:$C$10000,仕入れ管理表!$D984,商品管理表!$Y$8:$Y$10000,"済"))</f>
        <v/>
      </c>
      <c r="AE984" s="35" t="str">
        <f t="shared" si="265"/>
        <v/>
      </c>
      <c r="AF984" s="18"/>
      <c r="AG984" s="18"/>
      <c r="AH984" s="18"/>
      <c r="AI984" s="156" t="str">
        <f t="shared" si="261"/>
        <v/>
      </c>
      <c r="AJ984" s="127"/>
      <c r="AK984" s="128" t="str">
        <f t="shared" si="262"/>
        <v/>
      </c>
      <c r="AL984" s="128"/>
    </row>
    <row r="985" spans="3:38" x14ac:dyDescent="0.2">
      <c r="C985" s="150">
        <v>977</v>
      </c>
      <c r="D985" s="151"/>
      <c r="E985" s="21"/>
      <c r="F985" s="24"/>
      <c r="G985" s="3"/>
      <c r="H985" s="3"/>
      <c r="I985" s="26"/>
      <c r="J985" s="26"/>
      <c r="K985" s="33"/>
      <c r="L985" s="34"/>
      <c r="M985" s="34" t="str">
        <f t="shared" si="253"/>
        <v/>
      </c>
      <c r="N985" s="34" t="str">
        <f t="shared" si="251"/>
        <v/>
      </c>
      <c r="O985" s="34"/>
      <c r="P985" s="34" t="str">
        <f t="shared" si="252"/>
        <v/>
      </c>
      <c r="Q985" s="34" t="str">
        <f t="shared" si="254"/>
        <v/>
      </c>
      <c r="R985" s="34" t="str">
        <f t="shared" si="255"/>
        <v/>
      </c>
      <c r="S985" s="19" t="str">
        <f t="shared" si="256"/>
        <v/>
      </c>
      <c r="T985" s="19"/>
      <c r="U985" s="19" t="str">
        <f t="shared" si="263"/>
        <v/>
      </c>
      <c r="V985" s="19" t="str">
        <f t="shared" si="257"/>
        <v/>
      </c>
      <c r="W985" s="19" t="str">
        <f t="shared" si="258"/>
        <v/>
      </c>
      <c r="X985" s="19" t="str">
        <f t="shared" si="259"/>
        <v/>
      </c>
      <c r="Y985" s="19" t="str">
        <f t="shared" si="264"/>
        <v/>
      </c>
      <c r="Z985" s="27" t="str">
        <f t="shared" si="260"/>
        <v/>
      </c>
      <c r="AA985" s="32"/>
      <c r="AB985" s="36"/>
      <c r="AC985" s="35" t="str">
        <f t="shared" si="250"/>
        <v/>
      </c>
      <c r="AD985" s="35" t="str">
        <f>IF(AA985="","",SUMIFS(商品管理表!$N$8:$N$10000,商品管理表!$C$8:$C$10000,仕入れ管理表!$D985,商品管理表!$Y$8:$Y$10000,"済"))</f>
        <v/>
      </c>
      <c r="AE985" s="35" t="str">
        <f t="shared" si="265"/>
        <v/>
      </c>
      <c r="AF985" s="18"/>
      <c r="AG985" s="18"/>
      <c r="AH985" s="18"/>
      <c r="AI985" s="156" t="str">
        <f t="shared" si="261"/>
        <v/>
      </c>
      <c r="AJ985" s="127"/>
      <c r="AK985" s="128" t="str">
        <f t="shared" si="262"/>
        <v/>
      </c>
      <c r="AL985" s="128"/>
    </row>
    <row r="986" spans="3:38" x14ac:dyDescent="0.2">
      <c r="C986" s="150">
        <v>978</v>
      </c>
      <c r="D986" s="151"/>
      <c r="E986" s="21"/>
      <c r="F986" s="24"/>
      <c r="G986" s="3"/>
      <c r="H986" s="3"/>
      <c r="I986" s="26"/>
      <c r="J986" s="26"/>
      <c r="K986" s="33"/>
      <c r="L986" s="34"/>
      <c r="M986" s="34" t="str">
        <f t="shared" si="253"/>
        <v/>
      </c>
      <c r="N986" s="34" t="str">
        <f t="shared" si="251"/>
        <v/>
      </c>
      <c r="O986" s="34"/>
      <c r="P986" s="34" t="str">
        <f t="shared" si="252"/>
        <v/>
      </c>
      <c r="Q986" s="34" t="str">
        <f t="shared" si="254"/>
        <v/>
      </c>
      <c r="R986" s="34" t="str">
        <f t="shared" si="255"/>
        <v/>
      </c>
      <c r="S986" s="19" t="str">
        <f t="shared" si="256"/>
        <v/>
      </c>
      <c r="T986" s="19"/>
      <c r="U986" s="19" t="str">
        <f t="shared" si="263"/>
        <v/>
      </c>
      <c r="V986" s="19" t="str">
        <f t="shared" si="257"/>
        <v/>
      </c>
      <c r="W986" s="19" t="str">
        <f t="shared" si="258"/>
        <v/>
      </c>
      <c r="X986" s="19" t="str">
        <f t="shared" si="259"/>
        <v/>
      </c>
      <c r="Y986" s="19" t="str">
        <f t="shared" si="264"/>
        <v/>
      </c>
      <c r="Z986" s="27" t="str">
        <f t="shared" si="260"/>
        <v/>
      </c>
      <c r="AA986" s="32"/>
      <c r="AB986" s="36"/>
      <c r="AC986" s="35" t="str">
        <f t="shared" si="250"/>
        <v/>
      </c>
      <c r="AD986" s="35" t="str">
        <f>IF(AA986="","",SUMIFS(商品管理表!$N$8:$N$10000,商品管理表!$C$8:$C$10000,仕入れ管理表!$D986,商品管理表!$Y$8:$Y$10000,"済"))</f>
        <v/>
      </c>
      <c r="AE986" s="35" t="str">
        <f t="shared" si="265"/>
        <v/>
      </c>
      <c r="AF986" s="18"/>
      <c r="AG986" s="18"/>
      <c r="AH986" s="18"/>
      <c r="AI986" s="156" t="str">
        <f t="shared" si="261"/>
        <v/>
      </c>
      <c r="AJ986" s="127"/>
      <c r="AK986" s="128" t="str">
        <f t="shared" si="262"/>
        <v/>
      </c>
      <c r="AL986" s="128"/>
    </row>
    <row r="987" spans="3:38" x14ac:dyDescent="0.2">
      <c r="C987" s="150">
        <v>979</v>
      </c>
      <c r="D987" s="151"/>
      <c r="E987" s="21"/>
      <c r="F987" s="24"/>
      <c r="G987" s="3"/>
      <c r="H987" s="3"/>
      <c r="I987" s="26"/>
      <c r="J987" s="26"/>
      <c r="K987" s="33"/>
      <c r="L987" s="34"/>
      <c r="M987" s="34" t="str">
        <f t="shared" si="253"/>
        <v/>
      </c>
      <c r="N987" s="34" t="str">
        <f t="shared" si="251"/>
        <v/>
      </c>
      <c r="O987" s="34"/>
      <c r="P987" s="34" t="str">
        <f t="shared" si="252"/>
        <v/>
      </c>
      <c r="Q987" s="34" t="str">
        <f t="shared" si="254"/>
        <v/>
      </c>
      <c r="R987" s="34" t="str">
        <f t="shared" si="255"/>
        <v/>
      </c>
      <c r="S987" s="19" t="str">
        <f t="shared" si="256"/>
        <v/>
      </c>
      <c r="T987" s="19"/>
      <c r="U987" s="19" t="str">
        <f t="shared" si="263"/>
        <v/>
      </c>
      <c r="V987" s="19" t="str">
        <f t="shared" si="257"/>
        <v/>
      </c>
      <c r="W987" s="19" t="str">
        <f t="shared" si="258"/>
        <v/>
      </c>
      <c r="X987" s="19" t="str">
        <f t="shared" si="259"/>
        <v/>
      </c>
      <c r="Y987" s="19" t="str">
        <f t="shared" si="264"/>
        <v/>
      </c>
      <c r="Z987" s="27" t="str">
        <f t="shared" si="260"/>
        <v/>
      </c>
      <c r="AA987" s="32"/>
      <c r="AB987" s="36"/>
      <c r="AC987" s="35" t="str">
        <f t="shared" si="250"/>
        <v/>
      </c>
      <c r="AD987" s="35" t="str">
        <f>IF(AA987="","",SUMIFS(商品管理表!$N$8:$N$10000,商品管理表!$C$8:$C$10000,仕入れ管理表!$D987,商品管理表!$Y$8:$Y$10000,"済"))</f>
        <v/>
      </c>
      <c r="AE987" s="35" t="str">
        <f t="shared" si="265"/>
        <v/>
      </c>
      <c r="AF987" s="18"/>
      <c r="AG987" s="18"/>
      <c r="AH987" s="18"/>
      <c r="AI987" s="156" t="str">
        <f t="shared" si="261"/>
        <v/>
      </c>
      <c r="AJ987" s="127"/>
      <c r="AK987" s="128" t="str">
        <f t="shared" si="262"/>
        <v/>
      </c>
      <c r="AL987" s="128"/>
    </row>
    <row r="988" spans="3:38" x14ac:dyDescent="0.2">
      <c r="C988" s="150">
        <v>980</v>
      </c>
      <c r="D988" s="151"/>
      <c r="E988" s="21"/>
      <c r="F988" s="24"/>
      <c r="G988" s="3"/>
      <c r="H988" s="3"/>
      <c r="I988" s="26"/>
      <c r="J988" s="26"/>
      <c r="K988" s="33"/>
      <c r="L988" s="34"/>
      <c r="M988" s="34" t="str">
        <f t="shared" si="253"/>
        <v/>
      </c>
      <c r="N988" s="34" t="str">
        <f t="shared" si="251"/>
        <v/>
      </c>
      <c r="O988" s="34"/>
      <c r="P988" s="34" t="str">
        <f t="shared" si="252"/>
        <v/>
      </c>
      <c r="Q988" s="34" t="str">
        <f t="shared" si="254"/>
        <v/>
      </c>
      <c r="R988" s="34" t="str">
        <f t="shared" si="255"/>
        <v/>
      </c>
      <c r="S988" s="19" t="str">
        <f t="shared" si="256"/>
        <v/>
      </c>
      <c r="T988" s="19"/>
      <c r="U988" s="19" t="str">
        <f t="shared" si="263"/>
        <v/>
      </c>
      <c r="V988" s="19" t="str">
        <f t="shared" si="257"/>
        <v/>
      </c>
      <c r="W988" s="19" t="str">
        <f t="shared" si="258"/>
        <v/>
      </c>
      <c r="X988" s="19" t="str">
        <f t="shared" si="259"/>
        <v/>
      </c>
      <c r="Y988" s="19" t="str">
        <f t="shared" si="264"/>
        <v/>
      </c>
      <c r="Z988" s="27" t="str">
        <f t="shared" si="260"/>
        <v/>
      </c>
      <c r="AA988" s="32"/>
      <c r="AB988" s="36"/>
      <c r="AC988" s="35" t="str">
        <f t="shared" si="250"/>
        <v/>
      </c>
      <c r="AD988" s="35" t="str">
        <f>IF(AA988="","",SUMIFS(商品管理表!$N$8:$N$10000,商品管理表!$C$8:$C$10000,仕入れ管理表!$D988,商品管理表!$Y$8:$Y$10000,"済"))</f>
        <v/>
      </c>
      <c r="AE988" s="35" t="str">
        <f t="shared" si="265"/>
        <v/>
      </c>
      <c r="AF988" s="18"/>
      <c r="AG988" s="18"/>
      <c r="AH988" s="18"/>
      <c r="AI988" s="156" t="str">
        <f t="shared" si="261"/>
        <v/>
      </c>
      <c r="AJ988" s="127"/>
      <c r="AK988" s="128" t="str">
        <f t="shared" si="262"/>
        <v/>
      </c>
      <c r="AL988" s="128"/>
    </row>
    <row r="989" spans="3:38" x14ac:dyDescent="0.2">
      <c r="C989" s="150">
        <v>981</v>
      </c>
      <c r="D989" s="151"/>
      <c r="E989" s="21"/>
      <c r="F989" s="24"/>
      <c r="G989" s="3"/>
      <c r="H989" s="3"/>
      <c r="I989" s="26"/>
      <c r="J989" s="26"/>
      <c r="K989" s="33"/>
      <c r="L989" s="34"/>
      <c r="M989" s="34" t="str">
        <f t="shared" si="253"/>
        <v/>
      </c>
      <c r="N989" s="34" t="str">
        <f t="shared" si="251"/>
        <v/>
      </c>
      <c r="O989" s="34"/>
      <c r="P989" s="34" t="str">
        <f t="shared" si="252"/>
        <v/>
      </c>
      <c r="Q989" s="34" t="str">
        <f t="shared" si="254"/>
        <v/>
      </c>
      <c r="R989" s="34" t="str">
        <f t="shared" si="255"/>
        <v/>
      </c>
      <c r="S989" s="19" t="str">
        <f t="shared" si="256"/>
        <v/>
      </c>
      <c r="T989" s="19"/>
      <c r="U989" s="19" t="str">
        <f t="shared" si="263"/>
        <v/>
      </c>
      <c r="V989" s="19" t="str">
        <f t="shared" si="257"/>
        <v/>
      </c>
      <c r="W989" s="19" t="str">
        <f t="shared" si="258"/>
        <v/>
      </c>
      <c r="X989" s="19" t="str">
        <f t="shared" si="259"/>
        <v/>
      </c>
      <c r="Y989" s="19" t="str">
        <f t="shared" si="264"/>
        <v/>
      </c>
      <c r="Z989" s="27" t="str">
        <f t="shared" si="260"/>
        <v/>
      </c>
      <c r="AA989" s="32"/>
      <c r="AB989" s="36"/>
      <c r="AC989" s="35" t="str">
        <f t="shared" si="250"/>
        <v/>
      </c>
      <c r="AD989" s="35" t="str">
        <f>IF(AA989="","",SUMIFS(商品管理表!$N$8:$N$10000,商品管理表!$C$8:$C$10000,仕入れ管理表!$D989,商品管理表!$Y$8:$Y$10000,"済"))</f>
        <v/>
      </c>
      <c r="AE989" s="35" t="str">
        <f t="shared" si="265"/>
        <v/>
      </c>
      <c r="AF989" s="18"/>
      <c r="AG989" s="18"/>
      <c r="AH989" s="18"/>
      <c r="AI989" s="156" t="str">
        <f t="shared" si="261"/>
        <v/>
      </c>
      <c r="AJ989" s="127"/>
      <c r="AK989" s="128" t="str">
        <f t="shared" si="262"/>
        <v/>
      </c>
      <c r="AL989" s="128"/>
    </row>
    <row r="990" spans="3:38" x14ac:dyDescent="0.2">
      <c r="C990" s="150">
        <v>982</v>
      </c>
      <c r="D990" s="151"/>
      <c r="E990" s="21"/>
      <c r="F990" s="24"/>
      <c r="G990" s="3"/>
      <c r="H990" s="3"/>
      <c r="I990" s="26"/>
      <c r="J990" s="26"/>
      <c r="K990" s="33"/>
      <c r="L990" s="34"/>
      <c r="M990" s="34" t="str">
        <f t="shared" si="253"/>
        <v/>
      </c>
      <c r="N990" s="34" t="str">
        <f t="shared" si="251"/>
        <v/>
      </c>
      <c r="O990" s="34"/>
      <c r="P990" s="34" t="str">
        <f t="shared" si="252"/>
        <v/>
      </c>
      <c r="Q990" s="34" t="str">
        <f t="shared" si="254"/>
        <v/>
      </c>
      <c r="R990" s="34" t="str">
        <f t="shared" si="255"/>
        <v/>
      </c>
      <c r="S990" s="19" t="str">
        <f t="shared" si="256"/>
        <v/>
      </c>
      <c r="T990" s="19"/>
      <c r="U990" s="19" t="str">
        <f t="shared" si="263"/>
        <v/>
      </c>
      <c r="V990" s="19" t="str">
        <f t="shared" si="257"/>
        <v/>
      </c>
      <c r="W990" s="19" t="str">
        <f t="shared" si="258"/>
        <v/>
      </c>
      <c r="X990" s="19" t="str">
        <f t="shared" si="259"/>
        <v/>
      </c>
      <c r="Y990" s="19" t="str">
        <f t="shared" si="264"/>
        <v/>
      </c>
      <c r="Z990" s="27" t="str">
        <f t="shared" si="260"/>
        <v/>
      </c>
      <c r="AA990" s="32"/>
      <c r="AB990" s="36"/>
      <c r="AC990" s="35" t="str">
        <f t="shared" si="250"/>
        <v/>
      </c>
      <c r="AD990" s="35" t="str">
        <f>IF(AA990="","",SUMIFS(商品管理表!$N$8:$N$10000,商品管理表!$C$8:$C$10000,仕入れ管理表!$D990,商品管理表!$Y$8:$Y$10000,"済"))</f>
        <v/>
      </c>
      <c r="AE990" s="35" t="str">
        <f t="shared" si="265"/>
        <v/>
      </c>
      <c r="AF990" s="18"/>
      <c r="AG990" s="18"/>
      <c r="AH990" s="18"/>
      <c r="AI990" s="156" t="str">
        <f t="shared" si="261"/>
        <v/>
      </c>
      <c r="AJ990" s="127"/>
      <c r="AK990" s="128" t="str">
        <f t="shared" si="262"/>
        <v/>
      </c>
      <c r="AL990" s="128"/>
    </row>
    <row r="991" spans="3:38" x14ac:dyDescent="0.2">
      <c r="C991" s="150">
        <v>983</v>
      </c>
      <c r="D991" s="151"/>
      <c r="E991" s="21"/>
      <c r="F991" s="24"/>
      <c r="G991" s="3"/>
      <c r="H991" s="3"/>
      <c r="I991" s="26"/>
      <c r="J991" s="26"/>
      <c r="K991" s="33"/>
      <c r="L991" s="34"/>
      <c r="M991" s="34" t="str">
        <f t="shared" si="253"/>
        <v/>
      </c>
      <c r="N991" s="34" t="str">
        <f t="shared" si="251"/>
        <v/>
      </c>
      <c r="O991" s="34"/>
      <c r="P991" s="34" t="str">
        <f t="shared" si="252"/>
        <v/>
      </c>
      <c r="Q991" s="34" t="str">
        <f t="shared" si="254"/>
        <v/>
      </c>
      <c r="R991" s="34" t="str">
        <f t="shared" si="255"/>
        <v/>
      </c>
      <c r="S991" s="19" t="str">
        <f t="shared" si="256"/>
        <v/>
      </c>
      <c r="T991" s="19"/>
      <c r="U991" s="19" t="str">
        <f t="shared" si="263"/>
        <v/>
      </c>
      <c r="V991" s="19" t="str">
        <f t="shared" si="257"/>
        <v/>
      </c>
      <c r="W991" s="19" t="str">
        <f t="shared" si="258"/>
        <v/>
      </c>
      <c r="X991" s="19" t="str">
        <f t="shared" si="259"/>
        <v/>
      </c>
      <c r="Y991" s="19" t="str">
        <f t="shared" si="264"/>
        <v/>
      </c>
      <c r="Z991" s="27" t="str">
        <f t="shared" si="260"/>
        <v/>
      </c>
      <c r="AA991" s="32"/>
      <c r="AB991" s="36"/>
      <c r="AC991" s="35" t="str">
        <f t="shared" si="250"/>
        <v/>
      </c>
      <c r="AD991" s="35" t="str">
        <f>IF(AA991="","",SUMIFS(商品管理表!$N$8:$N$10000,商品管理表!$C$8:$C$10000,仕入れ管理表!$D991,商品管理表!$Y$8:$Y$10000,"済"))</f>
        <v/>
      </c>
      <c r="AE991" s="35" t="str">
        <f t="shared" si="265"/>
        <v/>
      </c>
      <c r="AF991" s="18"/>
      <c r="AG991" s="18"/>
      <c r="AH991" s="18"/>
      <c r="AI991" s="156" t="str">
        <f t="shared" si="261"/>
        <v/>
      </c>
      <c r="AJ991" s="127"/>
      <c r="AK991" s="128" t="str">
        <f t="shared" si="262"/>
        <v/>
      </c>
      <c r="AL991" s="128"/>
    </row>
    <row r="992" spans="3:38" x14ac:dyDescent="0.2">
      <c r="C992" s="150">
        <v>984</v>
      </c>
      <c r="D992" s="151"/>
      <c r="E992" s="21"/>
      <c r="F992" s="24"/>
      <c r="G992" s="3"/>
      <c r="H992" s="3"/>
      <c r="I992" s="26"/>
      <c r="J992" s="26"/>
      <c r="K992" s="33"/>
      <c r="L992" s="34"/>
      <c r="M992" s="34" t="str">
        <f t="shared" si="253"/>
        <v/>
      </c>
      <c r="N992" s="34" t="str">
        <f t="shared" si="251"/>
        <v/>
      </c>
      <c r="O992" s="34"/>
      <c r="P992" s="34" t="str">
        <f t="shared" si="252"/>
        <v/>
      </c>
      <c r="Q992" s="34" t="str">
        <f t="shared" si="254"/>
        <v/>
      </c>
      <c r="R992" s="34" t="str">
        <f t="shared" si="255"/>
        <v/>
      </c>
      <c r="S992" s="19" t="str">
        <f t="shared" si="256"/>
        <v/>
      </c>
      <c r="T992" s="19"/>
      <c r="U992" s="19" t="str">
        <f t="shared" si="263"/>
        <v/>
      </c>
      <c r="V992" s="19" t="str">
        <f t="shared" si="257"/>
        <v/>
      </c>
      <c r="W992" s="19" t="str">
        <f t="shared" si="258"/>
        <v/>
      </c>
      <c r="X992" s="19" t="str">
        <f t="shared" si="259"/>
        <v/>
      </c>
      <c r="Y992" s="19" t="str">
        <f t="shared" si="264"/>
        <v/>
      </c>
      <c r="Z992" s="27" t="str">
        <f t="shared" si="260"/>
        <v/>
      </c>
      <c r="AA992" s="32"/>
      <c r="AB992" s="36"/>
      <c r="AC992" s="35" t="str">
        <f t="shared" si="250"/>
        <v/>
      </c>
      <c r="AD992" s="35" t="str">
        <f>IF(AA992="","",SUMIFS(商品管理表!$N$8:$N$10000,商品管理表!$C$8:$C$10000,仕入れ管理表!$D992,商品管理表!$Y$8:$Y$10000,"済"))</f>
        <v/>
      </c>
      <c r="AE992" s="35" t="str">
        <f t="shared" si="265"/>
        <v/>
      </c>
      <c r="AF992" s="18"/>
      <c r="AG992" s="18"/>
      <c r="AH992" s="18"/>
      <c r="AI992" s="156" t="str">
        <f t="shared" si="261"/>
        <v/>
      </c>
      <c r="AJ992" s="127"/>
      <c r="AK992" s="128" t="str">
        <f t="shared" si="262"/>
        <v/>
      </c>
      <c r="AL992" s="128"/>
    </row>
    <row r="993" spans="3:38" x14ac:dyDescent="0.2">
      <c r="C993" s="150">
        <v>985</v>
      </c>
      <c r="D993" s="151"/>
      <c r="E993" s="21"/>
      <c r="F993" s="24"/>
      <c r="G993" s="3"/>
      <c r="H993" s="3"/>
      <c r="I993" s="26"/>
      <c r="J993" s="26"/>
      <c r="K993" s="33"/>
      <c r="L993" s="34"/>
      <c r="M993" s="34" t="str">
        <f t="shared" si="253"/>
        <v/>
      </c>
      <c r="N993" s="34" t="str">
        <f t="shared" si="251"/>
        <v/>
      </c>
      <c r="O993" s="34"/>
      <c r="P993" s="34" t="str">
        <f t="shared" si="252"/>
        <v/>
      </c>
      <c r="Q993" s="34" t="str">
        <f t="shared" si="254"/>
        <v/>
      </c>
      <c r="R993" s="34" t="str">
        <f t="shared" si="255"/>
        <v/>
      </c>
      <c r="S993" s="19" t="str">
        <f t="shared" si="256"/>
        <v/>
      </c>
      <c r="T993" s="19"/>
      <c r="U993" s="19" t="str">
        <f t="shared" si="263"/>
        <v/>
      </c>
      <c r="V993" s="19" t="str">
        <f t="shared" si="257"/>
        <v/>
      </c>
      <c r="W993" s="19" t="str">
        <f t="shared" si="258"/>
        <v/>
      </c>
      <c r="X993" s="19" t="str">
        <f t="shared" si="259"/>
        <v/>
      </c>
      <c r="Y993" s="19" t="str">
        <f t="shared" si="264"/>
        <v/>
      </c>
      <c r="Z993" s="27" t="str">
        <f t="shared" si="260"/>
        <v/>
      </c>
      <c r="AA993" s="32"/>
      <c r="AB993" s="36"/>
      <c r="AC993" s="35" t="str">
        <f t="shared" si="250"/>
        <v/>
      </c>
      <c r="AD993" s="35" t="str">
        <f>IF(AA993="","",SUMIFS(商品管理表!$N$8:$N$10000,商品管理表!$C$8:$C$10000,仕入れ管理表!$D993,商品管理表!$Y$8:$Y$10000,"済"))</f>
        <v/>
      </c>
      <c r="AE993" s="35" t="str">
        <f t="shared" si="265"/>
        <v/>
      </c>
      <c r="AF993" s="18"/>
      <c r="AG993" s="18"/>
      <c r="AH993" s="18"/>
      <c r="AI993" s="156" t="str">
        <f t="shared" si="261"/>
        <v/>
      </c>
      <c r="AJ993" s="127"/>
      <c r="AK993" s="128" t="str">
        <f t="shared" si="262"/>
        <v/>
      </c>
      <c r="AL993" s="128"/>
    </row>
    <row r="994" spans="3:38" x14ac:dyDescent="0.2">
      <c r="C994" s="150">
        <v>986</v>
      </c>
      <c r="D994" s="151"/>
      <c r="E994" s="21"/>
      <c r="F994" s="24"/>
      <c r="G994" s="3"/>
      <c r="H994" s="3"/>
      <c r="I994" s="26"/>
      <c r="J994" s="26"/>
      <c r="K994" s="33"/>
      <c r="L994" s="34"/>
      <c r="M994" s="34" t="str">
        <f t="shared" si="253"/>
        <v/>
      </c>
      <c r="N994" s="34" t="str">
        <f t="shared" si="251"/>
        <v/>
      </c>
      <c r="O994" s="34"/>
      <c r="P994" s="34" t="str">
        <f t="shared" si="252"/>
        <v/>
      </c>
      <c r="Q994" s="34" t="str">
        <f t="shared" si="254"/>
        <v/>
      </c>
      <c r="R994" s="34" t="str">
        <f t="shared" si="255"/>
        <v/>
      </c>
      <c r="S994" s="19" t="str">
        <f t="shared" si="256"/>
        <v/>
      </c>
      <c r="T994" s="19"/>
      <c r="U994" s="19" t="str">
        <f t="shared" si="263"/>
        <v/>
      </c>
      <c r="V994" s="19" t="str">
        <f t="shared" si="257"/>
        <v/>
      </c>
      <c r="W994" s="19" t="str">
        <f t="shared" si="258"/>
        <v/>
      </c>
      <c r="X994" s="19" t="str">
        <f t="shared" si="259"/>
        <v/>
      </c>
      <c r="Y994" s="19" t="str">
        <f t="shared" si="264"/>
        <v/>
      </c>
      <c r="Z994" s="27" t="str">
        <f t="shared" si="260"/>
        <v/>
      </c>
      <c r="AA994" s="32"/>
      <c r="AB994" s="36"/>
      <c r="AC994" s="35" t="str">
        <f t="shared" si="250"/>
        <v/>
      </c>
      <c r="AD994" s="35" t="str">
        <f>IF(AA994="","",SUMIFS(商品管理表!$N$8:$N$10000,商品管理表!$C$8:$C$10000,仕入れ管理表!$D994,商品管理表!$Y$8:$Y$10000,"済"))</f>
        <v/>
      </c>
      <c r="AE994" s="35" t="str">
        <f t="shared" si="265"/>
        <v/>
      </c>
      <c r="AF994" s="18"/>
      <c r="AG994" s="18"/>
      <c r="AH994" s="18"/>
      <c r="AI994" s="156" t="str">
        <f t="shared" si="261"/>
        <v/>
      </c>
      <c r="AJ994" s="127"/>
      <c r="AK994" s="128" t="str">
        <f t="shared" si="262"/>
        <v/>
      </c>
      <c r="AL994" s="128"/>
    </row>
    <row r="995" spans="3:38" x14ac:dyDescent="0.2">
      <c r="C995" s="150">
        <v>987</v>
      </c>
      <c r="D995" s="151"/>
      <c r="E995" s="21"/>
      <c r="F995" s="24"/>
      <c r="G995" s="3"/>
      <c r="H995" s="3"/>
      <c r="I995" s="26"/>
      <c r="J995" s="26"/>
      <c r="K995" s="33"/>
      <c r="L995" s="34"/>
      <c r="M995" s="34" t="str">
        <f t="shared" si="253"/>
        <v/>
      </c>
      <c r="N995" s="34" t="str">
        <f t="shared" si="251"/>
        <v/>
      </c>
      <c r="O995" s="34"/>
      <c r="P995" s="34" t="str">
        <f t="shared" si="252"/>
        <v/>
      </c>
      <c r="Q995" s="34" t="str">
        <f t="shared" si="254"/>
        <v/>
      </c>
      <c r="R995" s="34" t="str">
        <f t="shared" si="255"/>
        <v/>
      </c>
      <c r="S995" s="19" t="str">
        <f t="shared" si="256"/>
        <v/>
      </c>
      <c r="T995" s="19"/>
      <c r="U995" s="19" t="str">
        <f t="shared" si="263"/>
        <v/>
      </c>
      <c r="V995" s="19" t="str">
        <f t="shared" si="257"/>
        <v/>
      </c>
      <c r="W995" s="19" t="str">
        <f t="shared" si="258"/>
        <v/>
      </c>
      <c r="X995" s="19" t="str">
        <f t="shared" si="259"/>
        <v/>
      </c>
      <c r="Y995" s="19" t="str">
        <f t="shared" si="264"/>
        <v/>
      </c>
      <c r="Z995" s="27" t="str">
        <f t="shared" si="260"/>
        <v/>
      </c>
      <c r="AA995" s="32"/>
      <c r="AB995" s="36"/>
      <c r="AC995" s="35" t="str">
        <f t="shared" si="250"/>
        <v/>
      </c>
      <c r="AD995" s="35" t="str">
        <f>IF(AA995="","",SUMIFS(商品管理表!$N$8:$N$10000,商品管理表!$C$8:$C$10000,仕入れ管理表!$D995,商品管理表!$Y$8:$Y$10000,"済"))</f>
        <v/>
      </c>
      <c r="AE995" s="35" t="str">
        <f t="shared" si="265"/>
        <v/>
      </c>
      <c r="AF995" s="18"/>
      <c r="AG995" s="18"/>
      <c r="AH995" s="18"/>
      <c r="AI995" s="156" t="str">
        <f t="shared" si="261"/>
        <v/>
      </c>
      <c r="AJ995" s="127"/>
      <c r="AK995" s="128" t="str">
        <f t="shared" si="262"/>
        <v/>
      </c>
      <c r="AL995" s="128"/>
    </row>
    <row r="996" spans="3:38" x14ac:dyDescent="0.2">
      <c r="C996" s="150">
        <v>988</v>
      </c>
      <c r="D996" s="151"/>
      <c r="E996" s="21"/>
      <c r="F996" s="24"/>
      <c r="G996" s="3"/>
      <c r="H996" s="3"/>
      <c r="I996" s="26"/>
      <c r="J996" s="26"/>
      <c r="K996" s="33"/>
      <c r="L996" s="34"/>
      <c r="M996" s="34" t="str">
        <f t="shared" si="253"/>
        <v/>
      </c>
      <c r="N996" s="34" t="str">
        <f t="shared" si="251"/>
        <v/>
      </c>
      <c r="O996" s="34"/>
      <c r="P996" s="34" t="str">
        <f t="shared" si="252"/>
        <v/>
      </c>
      <c r="Q996" s="34" t="str">
        <f t="shared" si="254"/>
        <v/>
      </c>
      <c r="R996" s="34" t="str">
        <f t="shared" si="255"/>
        <v/>
      </c>
      <c r="S996" s="19" t="str">
        <f t="shared" si="256"/>
        <v/>
      </c>
      <c r="T996" s="19"/>
      <c r="U996" s="19" t="str">
        <f t="shared" si="263"/>
        <v/>
      </c>
      <c r="V996" s="19" t="str">
        <f t="shared" si="257"/>
        <v/>
      </c>
      <c r="W996" s="19" t="str">
        <f t="shared" si="258"/>
        <v/>
      </c>
      <c r="X996" s="19" t="str">
        <f t="shared" si="259"/>
        <v/>
      </c>
      <c r="Y996" s="19" t="str">
        <f t="shared" si="264"/>
        <v/>
      </c>
      <c r="Z996" s="27" t="str">
        <f t="shared" si="260"/>
        <v/>
      </c>
      <c r="AA996" s="32"/>
      <c r="AB996" s="36"/>
      <c r="AC996" s="35" t="str">
        <f t="shared" si="250"/>
        <v/>
      </c>
      <c r="AD996" s="35" t="str">
        <f>IF(AA996="","",SUMIFS(商品管理表!$N$8:$N$10000,商品管理表!$C$8:$C$10000,仕入れ管理表!$D996,商品管理表!$Y$8:$Y$10000,"済"))</f>
        <v/>
      </c>
      <c r="AE996" s="35" t="str">
        <f t="shared" si="265"/>
        <v/>
      </c>
      <c r="AF996" s="18"/>
      <c r="AG996" s="18"/>
      <c r="AH996" s="18"/>
      <c r="AI996" s="156" t="str">
        <f t="shared" si="261"/>
        <v/>
      </c>
      <c r="AJ996" s="127"/>
      <c r="AK996" s="128" t="str">
        <f t="shared" si="262"/>
        <v/>
      </c>
      <c r="AL996" s="128"/>
    </row>
    <row r="997" spans="3:38" x14ac:dyDescent="0.2">
      <c r="C997" s="150">
        <v>989</v>
      </c>
      <c r="D997" s="151"/>
      <c r="E997" s="21"/>
      <c r="F997" s="24"/>
      <c r="G997" s="3"/>
      <c r="H997" s="3"/>
      <c r="I997" s="26"/>
      <c r="J997" s="26"/>
      <c r="K997" s="33"/>
      <c r="L997" s="34"/>
      <c r="M997" s="34" t="str">
        <f t="shared" si="253"/>
        <v/>
      </c>
      <c r="N997" s="34" t="str">
        <f t="shared" si="251"/>
        <v/>
      </c>
      <c r="O997" s="34"/>
      <c r="P997" s="34" t="str">
        <f t="shared" si="252"/>
        <v/>
      </c>
      <c r="Q997" s="34" t="str">
        <f t="shared" si="254"/>
        <v/>
      </c>
      <c r="R997" s="34" t="str">
        <f t="shared" si="255"/>
        <v/>
      </c>
      <c r="S997" s="19" t="str">
        <f t="shared" si="256"/>
        <v/>
      </c>
      <c r="T997" s="19"/>
      <c r="U997" s="19" t="str">
        <f t="shared" si="263"/>
        <v/>
      </c>
      <c r="V997" s="19" t="str">
        <f t="shared" si="257"/>
        <v/>
      </c>
      <c r="W997" s="19" t="str">
        <f t="shared" si="258"/>
        <v/>
      </c>
      <c r="X997" s="19" t="str">
        <f t="shared" si="259"/>
        <v/>
      </c>
      <c r="Y997" s="19" t="str">
        <f t="shared" si="264"/>
        <v/>
      </c>
      <c r="Z997" s="27" t="str">
        <f t="shared" si="260"/>
        <v/>
      </c>
      <c r="AA997" s="32"/>
      <c r="AB997" s="36"/>
      <c r="AC997" s="35" t="str">
        <f t="shared" si="250"/>
        <v/>
      </c>
      <c r="AD997" s="35" t="str">
        <f>IF(AA997="","",SUMIFS(商品管理表!$N$8:$N$10000,商品管理表!$C$8:$C$10000,仕入れ管理表!$D997,商品管理表!$Y$8:$Y$10000,"済"))</f>
        <v/>
      </c>
      <c r="AE997" s="35" t="str">
        <f t="shared" si="265"/>
        <v/>
      </c>
      <c r="AF997" s="18"/>
      <c r="AG997" s="18"/>
      <c r="AH997" s="18"/>
      <c r="AI997" s="156" t="str">
        <f t="shared" si="261"/>
        <v/>
      </c>
      <c r="AJ997" s="127"/>
      <c r="AK997" s="128" t="str">
        <f t="shared" si="262"/>
        <v/>
      </c>
      <c r="AL997" s="128"/>
    </row>
    <row r="998" spans="3:38" x14ac:dyDescent="0.2">
      <c r="C998" s="150">
        <v>990</v>
      </c>
      <c r="D998" s="151"/>
      <c r="E998" s="21"/>
      <c r="F998" s="24"/>
      <c r="G998" s="3"/>
      <c r="H998" s="3"/>
      <c r="I998" s="26"/>
      <c r="J998" s="26"/>
      <c r="K998" s="33"/>
      <c r="L998" s="34"/>
      <c r="M998" s="34" t="str">
        <f t="shared" si="253"/>
        <v/>
      </c>
      <c r="N998" s="34" t="str">
        <f t="shared" si="251"/>
        <v/>
      </c>
      <c r="O998" s="34"/>
      <c r="P998" s="34" t="str">
        <f t="shared" si="252"/>
        <v/>
      </c>
      <c r="Q998" s="34" t="str">
        <f t="shared" si="254"/>
        <v/>
      </c>
      <c r="R998" s="34" t="str">
        <f t="shared" si="255"/>
        <v/>
      </c>
      <c r="S998" s="19" t="str">
        <f t="shared" si="256"/>
        <v/>
      </c>
      <c r="T998" s="19"/>
      <c r="U998" s="19" t="str">
        <f t="shared" si="263"/>
        <v/>
      </c>
      <c r="V998" s="19" t="str">
        <f t="shared" si="257"/>
        <v/>
      </c>
      <c r="W998" s="19" t="str">
        <f t="shared" si="258"/>
        <v/>
      </c>
      <c r="X998" s="19" t="str">
        <f t="shared" si="259"/>
        <v/>
      </c>
      <c r="Y998" s="19" t="str">
        <f t="shared" si="264"/>
        <v/>
      </c>
      <c r="Z998" s="27" t="str">
        <f t="shared" si="260"/>
        <v/>
      </c>
      <c r="AA998" s="32"/>
      <c r="AB998" s="36"/>
      <c r="AC998" s="35" t="str">
        <f t="shared" si="250"/>
        <v/>
      </c>
      <c r="AD998" s="35" t="str">
        <f>IF(AA998="","",SUMIFS(商品管理表!$N$8:$N$10000,商品管理表!$C$8:$C$10000,仕入れ管理表!$D998,商品管理表!$Y$8:$Y$10000,"済"))</f>
        <v/>
      </c>
      <c r="AE998" s="35" t="str">
        <f t="shared" si="265"/>
        <v/>
      </c>
      <c r="AF998" s="18"/>
      <c r="AG998" s="18"/>
      <c r="AH998" s="18"/>
      <c r="AI998" s="156" t="str">
        <f t="shared" si="261"/>
        <v/>
      </c>
      <c r="AJ998" s="127"/>
      <c r="AK998" s="128" t="str">
        <f t="shared" si="262"/>
        <v/>
      </c>
      <c r="AL998" s="128"/>
    </row>
    <row r="999" spans="3:38" x14ac:dyDescent="0.2">
      <c r="C999" s="150">
        <v>991</v>
      </c>
      <c r="D999" s="151"/>
      <c r="E999" s="21"/>
      <c r="F999" s="24"/>
      <c r="G999" s="3"/>
      <c r="H999" s="3"/>
      <c r="I999" s="26"/>
      <c r="J999" s="26"/>
      <c r="K999" s="33"/>
      <c r="L999" s="34"/>
      <c r="M999" s="34" t="str">
        <f t="shared" si="253"/>
        <v/>
      </c>
      <c r="N999" s="34" t="str">
        <f t="shared" si="251"/>
        <v/>
      </c>
      <c r="O999" s="34"/>
      <c r="P999" s="34" t="str">
        <f t="shared" si="252"/>
        <v/>
      </c>
      <c r="Q999" s="34" t="str">
        <f t="shared" si="254"/>
        <v/>
      </c>
      <c r="R999" s="34" t="str">
        <f t="shared" si="255"/>
        <v/>
      </c>
      <c r="S999" s="19" t="str">
        <f t="shared" si="256"/>
        <v/>
      </c>
      <c r="T999" s="19"/>
      <c r="U999" s="19" t="str">
        <f t="shared" si="263"/>
        <v/>
      </c>
      <c r="V999" s="19" t="str">
        <f t="shared" si="257"/>
        <v/>
      </c>
      <c r="W999" s="19" t="str">
        <f t="shared" si="258"/>
        <v/>
      </c>
      <c r="X999" s="19" t="str">
        <f t="shared" si="259"/>
        <v/>
      </c>
      <c r="Y999" s="19" t="str">
        <f t="shared" si="264"/>
        <v/>
      </c>
      <c r="Z999" s="27" t="str">
        <f t="shared" si="260"/>
        <v/>
      </c>
      <c r="AA999" s="32"/>
      <c r="AB999" s="36"/>
      <c r="AC999" s="35" t="str">
        <f t="shared" si="250"/>
        <v/>
      </c>
      <c r="AD999" s="35" t="str">
        <f>IF(AA999="","",SUMIFS(商品管理表!$N$8:$N$10000,商品管理表!$C$8:$C$10000,仕入れ管理表!$D999,商品管理表!$Y$8:$Y$10000,"済"))</f>
        <v/>
      </c>
      <c r="AE999" s="35" t="str">
        <f t="shared" si="265"/>
        <v/>
      </c>
      <c r="AF999" s="18"/>
      <c r="AG999" s="18"/>
      <c r="AH999" s="18"/>
      <c r="AI999" s="156" t="str">
        <f t="shared" si="261"/>
        <v/>
      </c>
      <c r="AJ999" s="127"/>
      <c r="AK999" s="128" t="str">
        <f t="shared" si="262"/>
        <v/>
      </c>
      <c r="AL999" s="128"/>
    </row>
    <row r="1000" spans="3:38" x14ac:dyDescent="0.2">
      <c r="C1000" s="150">
        <v>992</v>
      </c>
      <c r="D1000" s="151"/>
      <c r="E1000" s="21"/>
      <c r="F1000" s="24"/>
      <c r="G1000" s="3"/>
      <c r="H1000" s="3"/>
      <c r="I1000" s="26"/>
      <c r="J1000" s="26"/>
      <c r="K1000" s="33"/>
      <c r="L1000" s="34"/>
      <c r="M1000" s="34" t="str">
        <f t="shared" si="253"/>
        <v/>
      </c>
      <c r="N1000" s="34" t="str">
        <f t="shared" si="251"/>
        <v/>
      </c>
      <c r="O1000" s="34"/>
      <c r="P1000" s="34" t="str">
        <f t="shared" si="252"/>
        <v/>
      </c>
      <c r="Q1000" s="34" t="str">
        <f t="shared" si="254"/>
        <v/>
      </c>
      <c r="R1000" s="34" t="str">
        <f t="shared" si="255"/>
        <v/>
      </c>
      <c r="S1000" s="19" t="str">
        <f t="shared" si="256"/>
        <v/>
      </c>
      <c r="T1000" s="19"/>
      <c r="U1000" s="19" t="str">
        <f t="shared" si="263"/>
        <v/>
      </c>
      <c r="V1000" s="19" t="str">
        <f t="shared" si="257"/>
        <v/>
      </c>
      <c r="W1000" s="19" t="str">
        <f t="shared" si="258"/>
        <v/>
      </c>
      <c r="X1000" s="19" t="str">
        <f t="shared" si="259"/>
        <v/>
      </c>
      <c r="Y1000" s="19" t="str">
        <f t="shared" si="264"/>
        <v/>
      </c>
      <c r="Z1000" s="27" t="str">
        <f t="shared" si="260"/>
        <v/>
      </c>
      <c r="AA1000" s="32"/>
      <c r="AB1000" s="36"/>
      <c r="AC1000" s="35" t="str">
        <f t="shared" si="250"/>
        <v/>
      </c>
      <c r="AD1000" s="35" t="str">
        <f>IF(AA1000="","",SUMIFS(商品管理表!$N$8:$N$10000,商品管理表!$C$8:$C$10000,仕入れ管理表!$D1000,商品管理表!$Y$8:$Y$10000,"済"))</f>
        <v/>
      </c>
      <c r="AE1000" s="35" t="str">
        <f t="shared" si="265"/>
        <v/>
      </c>
      <c r="AF1000" s="18"/>
      <c r="AG1000" s="18"/>
      <c r="AH1000" s="18"/>
      <c r="AI1000" s="156" t="str">
        <f t="shared" si="261"/>
        <v/>
      </c>
      <c r="AJ1000" s="127"/>
      <c r="AK1000" s="128" t="str">
        <f t="shared" si="262"/>
        <v/>
      </c>
      <c r="AL1000" s="128"/>
    </row>
    <row r="1001" spans="3:38" x14ac:dyDescent="0.2">
      <c r="C1001" s="150">
        <v>993</v>
      </c>
      <c r="D1001" s="151"/>
      <c r="E1001" s="21"/>
      <c r="F1001" s="24"/>
      <c r="G1001" s="3"/>
      <c r="H1001" s="3"/>
      <c r="I1001" s="26"/>
      <c r="J1001" s="26"/>
      <c r="K1001" s="33"/>
      <c r="L1001" s="34"/>
      <c r="M1001" s="34" t="str">
        <f t="shared" si="253"/>
        <v/>
      </c>
      <c r="N1001" s="34" t="str">
        <f t="shared" si="251"/>
        <v/>
      </c>
      <c r="O1001" s="34"/>
      <c r="P1001" s="34" t="str">
        <f t="shared" si="252"/>
        <v/>
      </c>
      <c r="Q1001" s="34" t="str">
        <f t="shared" si="254"/>
        <v/>
      </c>
      <c r="R1001" s="34" t="str">
        <f t="shared" si="255"/>
        <v/>
      </c>
      <c r="S1001" s="19" t="str">
        <f t="shared" si="256"/>
        <v/>
      </c>
      <c r="T1001" s="19"/>
      <c r="U1001" s="19" t="str">
        <f t="shared" si="263"/>
        <v/>
      </c>
      <c r="V1001" s="19" t="str">
        <f t="shared" si="257"/>
        <v/>
      </c>
      <c r="W1001" s="19" t="str">
        <f t="shared" si="258"/>
        <v/>
      </c>
      <c r="X1001" s="19" t="str">
        <f t="shared" si="259"/>
        <v/>
      </c>
      <c r="Y1001" s="19" t="str">
        <f t="shared" si="264"/>
        <v/>
      </c>
      <c r="Z1001" s="27" t="str">
        <f t="shared" si="260"/>
        <v/>
      </c>
      <c r="AA1001" s="32"/>
      <c r="AB1001" s="36"/>
      <c r="AC1001" s="35" t="str">
        <f t="shared" si="250"/>
        <v/>
      </c>
      <c r="AD1001" s="35" t="str">
        <f>IF(AA1001="","",SUMIFS(商品管理表!$N$8:$N$10000,商品管理表!$C$8:$C$10000,仕入れ管理表!$D1001,商品管理表!$Y$8:$Y$10000,"済"))</f>
        <v/>
      </c>
      <c r="AE1001" s="35" t="str">
        <f t="shared" si="265"/>
        <v/>
      </c>
      <c r="AF1001" s="18"/>
      <c r="AG1001" s="18"/>
      <c r="AH1001" s="18"/>
      <c r="AI1001" s="156" t="str">
        <f t="shared" si="261"/>
        <v/>
      </c>
      <c r="AJ1001" s="127"/>
      <c r="AK1001" s="128" t="str">
        <f t="shared" si="262"/>
        <v/>
      </c>
      <c r="AL1001" s="128"/>
    </row>
    <row r="1002" spans="3:38" x14ac:dyDescent="0.2">
      <c r="C1002" s="150">
        <v>994</v>
      </c>
      <c r="D1002" s="151"/>
      <c r="E1002" s="21"/>
      <c r="F1002" s="24"/>
      <c r="G1002" s="3"/>
      <c r="H1002" s="3"/>
      <c r="I1002" s="26"/>
      <c r="J1002" s="26"/>
      <c r="K1002" s="33"/>
      <c r="L1002" s="34"/>
      <c r="M1002" s="34" t="str">
        <f t="shared" si="253"/>
        <v/>
      </c>
      <c r="N1002" s="34" t="str">
        <f t="shared" si="251"/>
        <v/>
      </c>
      <c r="O1002" s="34"/>
      <c r="P1002" s="34" t="str">
        <f t="shared" si="252"/>
        <v/>
      </c>
      <c r="Q1002" s="34" t="str">
        <f t="shared" si="254"/>
        <v/>
      </c>
      <c r="R1002" s="34" t="str">
        <f t="shared" si="255"/>
        <v/>
      </c>
      <c r="S1002" s="19" t="str">
        <f t="shared" si="256"/>
        <v/>
      </c>
      <c r="T1002" s="19"/>
      <c r="U1002" s="19" t="str">
        <f t="shared" si="263"/>
        <v/>
      </c>
      <c r="V1002" s="19" t="str">
        <f t="shared" si="257"/>
        <v/>
      </c>
      <c r="W1002" s="19" t="str">
        <f t="shared" si="258"/>
        <v/>
      </c>
      <c r="X1002" s="19" t="str">
        <f t="shared" si="259"/>
        <v/>
      </c>
      <c r="Y1002" s="19" t="str">
        <f t="shared" si="264"/>
        <v/>
      </c>
      <c r="Z1002" s="27" t="str">
        <f t="shared" si="260"/>
        <v/>
      </c>
      <c r="AA1002" s="32"/>
      <c r="AB1002" s="36"/>
      <c r="AC1002" s="35" t="str">
        <f t="shared" si="250"/>
        <v/>
      </c>
      <c r="AD1002" s="35" t="str">
        <f>IF(AA1002="","",SUMIFS(商品管理表!$N$8:$N$10000,商品管理表!$C$8:$C$10000,仕入れ管理表!$D1002,商品管理表!$Y$8:$Y$10000,"済"))</f>
        <v/>
      </c>
      <c r="AE1002" s="35" t="str">
        <f t="shared" si="265"/>
        <v/>
      </c>
      <c r="AF1002" s="18"/>
      <c r="AG1002" s="18"/>
      <c r="AH1002" s="18"/>
      <c r="AI1002" s="156" t="str">
        <f t="shared" si="261"/>
        <v/>
      </c>
      <c r="AJ1002" s="127"/>
      <c r="AK1002" s="128" t="str">
        <f t="shared" si="262"/>
        <v/>
      </c>
      <c r="AL1002" s="128"/>
    </row>
    <row r="1003" spans="3:38" x14ac:dyDescent="0.2">
      <c r="C1003" s="150">
        <v>995</v>
      </c>
      <c r="D1003" s="151"/>
      <c r="E1003" s="21"/>
      <c r="F1003" s="24"/>
      <c r="G1003" s="3"/>
      <c r="H1003" s="3"/>
      <c r="I1003" s="26"/>
      <c r="J1003" s="26"/>
      <c r="K1003" s="33"/>
      <c r="L1003" s="34"/>
      <c r="M1003" s="34" t="str">
        <f t="shared" si="253"/>
        <v/>
      </c>
      <c r="N1003" s="34" t="str">
        <f t="shared" si="251"/>
        <v/>
      </c>
      <c r="O1003" s="34"/>
      <c r="P1003" s="34" t="str">
        <f t="shared" si="252"/>
        <v/>
      </c>
      <c r="Q1003" s="34" t="str">
        <f t="shared" si="254"/>
        <v/>
      </c>
      <c r="R1003" s="34" t="str">
        <f t="shared" si="255"/>
        <v/>
      </c>
      <c r="S1003" s="19" t="str">
        <f t="shared" si="256"/>
        <v/>
      </c>
      <c r="T1003" s="19"/>
      <c r="U1003" s="19" t="str">
        <f t="shared" si="263"/>
        <v/>
      </c>
      <c r="V1003" s="19" t="str">
        <f t="shared" si="257"/>
        <v/>
      </c>
      <c r="W1003" s="19" t="str">
        <f t="shared" si="258"/>
        <v/>
      </c>
      <c r="X1003" s="19" t="str">
        <f t="shared" si="259"/>
        <v/>
      </c>
      <c r="Y1003" s="19" t="str">
        <f t="shared" si="264"/>
        <v/>
      </c>
      <c r="Z1003" s="27" t="str">
        <f t="shared" si="260"/>
        <v/>
      </c>
      <c r="AA1003" s="32"/>
      <c r="AB1003" s="36"/>
      <c r="AC1003" s="35" t="str">
        <f t="shared" si="250"/>
        <v/>
      </c>
      <c r="AD1003" s="35" t="str">
        <f>IF(AA1003="","",SUMIFS(商品管理表!$N$8:$N$10000,商品管理表!$C$8:$C$10000,仕入れ管理表!$D1003,商品管理表!$Y$8:$Y$10000,"済"))</f>
        <v/>
      </c>
      <c r="AE1003" s="35" t="str">
        <f t="shared" si="265"/>
        <v/>
      </c>
      <c r="AF1003" s="18"/>
      <c r="AG1003" s="18"/>
      <c r="AH1003" s="18"/>
      <c r="AI1003" s="156" t="str">
        <f t="shared" si="261"/>
        <v/>
      </c>
      <c r="AJ1003" s="127"/>
      <c r="AK1003" s="128" t="str">
        <f t="shared" si="262"/>
        <v/>
      </c>
      <c r="AL1003" s="128"/>
    </row>
    <row r="1004" spans="3:38" x14ac:dyDescent="0.2">
      <c r="C1004" s="150">
        <v>996</v>
      </c>
      <c r="D1004" s="151"/>
      <c r="E1004" s="21"/>
      <c r="F1004" s="24"/>
      <c r="G1004" s="3"/>
      <c r="H1004" s="3"/>
      <c r="I1004" s="26"/>
      <c r="J1004" s="26"/>
      <c r="K1004" s="33"/>
      <c r="L1004" s="34"/>
      <c r="M1004" s="34" t="str">
        <f t="shared" si="253"/>
        <v/>
      </c>
      <c r="N1004" s="34" t="str">
        <f t="shared" si="251"/>
        <v/>
      </c>
      <c r="O1004" s="34"/>
      <c r="P1004" s="34" t="str">
        <f t="shared" si="252"/>
        <v/>
      </c>
      <c r="Q1004" s="34" t="str">
        <f t="shared" si="254"/>
        <v/>
      </c>
      <c r="R1004" s="34" t="str">
        <f t="shared" si="255"/>
        <v/>
      </c>
      <c r="S1004" s="19" t="str">
        <f t="shared" si="256"/>
        <v/>
      </c>
      <c r="T1004" s="19"/>
      <c r="U1004" s="19" t="str">
        <f t="shared" si="263"/>
        <v/>
      </c>
      <c r="V1004" s="19" t="str">
        <f t="shared" si="257"/>
        <v/>
      </c>
      <c r="W1004" s="19" t="str">
        <f t="shared" si="258"/>
        <v/>
      </c>
      <c r="X1004" s="19" t="str">
        <f t="shared" si="259"/>
        <v/>
      </c>
      <c r="Y1004" s="19" t="str">
        <f t="shared" si="264"/>
        <v/>
      </c>
      <c r="Z1004" s="27" t="str">
        <f t="shared" si="260"/>
        <v/>
      </c>
      <c r="AA1004" s="32"/>
      <c r="AB1004" s="36"/>
      <c r="AC1004" s="35" t="str">
        <f t="shared" si="250"/>
        <v/>
      </c>
      <c r="AD1004" s="35" t="str">
        <f>IF(AA1004="","",SUMIFS(商品管理表!$N$8:$N$10000,商品管理表!$C$8:$C$10000,仕入れ管理表!$D1004,商品管理表!$Y$8:$Y$10000,"済"))</f>
        <v/>
      </c>
      <c r="AE1004" s="35" t="str">
        <f t="shared" si="265"/>
        <v/>
      </c>
      <c r="AF1004" s="18"/>
      <c r="AG1004" s="18"/>
      <c r="AH1004" s="18"/>
      <c r="AI1004" s="156" t="str">
        <f t="shared" si="261"/>
        <v/>
      </c>
      <c r="AJ1004" s="127"/>
      <c r="AK1004" s="128" t="str">
        <f t="shared" si="262"/>
        <v/>
      </c>
      <c r="AL1004" s="128"/>
    </row>
    <row r="1005" spans="3:38" x14ac:dyDescent="0.2">
      <c r="C1005" s="150">
        <v>997</v>
      </c>
      <c r="D1005" s="151"/>
      <c r="E1005" s="21"/>
      <c r="F1005" s="24"/>
      <c r="G1005" s="3"/>
      <c r="H1005" s="3"/>
      <c r="I1005" s="26"/>
      <c r="J1005" s="26"/>
      <c r="K1005" s="33"/>
      <c r="L1005" s="34"/>
      <c r="M1005" s="34" t="str">
        <f t="shared" si="253"/>
        <v/>
      </c>
      <c r="N1005" s="34" t="str">
        <f t="shared" si="251"/>
        <v/>
      </c>
      <c r="O1005" s="34"/>
      <c r="P1005" s="34" t="str">
        <f t="shared" si="252"/>
        <v/>
      </c>
      <c r="Q1005" s="34" t="str">
        <f t="shared" si="254"/>
        <v/>
      </c>
      <c r="R1005" s="34" t="str">
        <f t="shared" si="255"/>
        <v/>
      </c>
      <c r="S1005" s="19" t="str">
        <f t="shared" si="256"/>
        <v/>
      </c>
      <c r="T1005" s="19"/>
      <c r="U1005" s="19" t="str">
        <f t="shared" si="263"/>
        <v/>
      </c>
      <c r="V1005" s="19" t="str">
        <f t="shared" si="257"/>
        <v/>
      </c>
      <c r="W1005" s="19" t="str">
        <f t="shared" si="258"/>
        <v/>
      </c>
      <c r="X1005" s="19" t="str">
        <f t="shared" si="259"/>
        <v/>
      </c>
      <c r="Y1005" s="19" t="str">
        <f t="shared" si="264"/>
        <v/>
      </c>
      <c r="Z1005" s="27" t="str">
        <f t="shared" si="260"/>
        <v/>
      </c>
      <c r="AA1005" s="32"/>
      <c r="AB1005" s="36"/>
      <c r="AC1005" s="35" t="str">
        <f t="shared" si="250"/>
        <v/>
      </c>
      <c r="AD1005" s="35" t="str">
        <f>IF(AA1005="","",SUMIFS(商品管理表!$N$8:$N$10000,商品管理表!$C$8:$C$10000,仕入れ管理表!$D1005,商品管理表!$Y$8:$Y$10000,"済"))</f>
        <v/>
      </c>
      <c r="AE1005" s="35" t="str">
        <f t="shared" si="265"/>
        <v/>
      </c>
      <c r="AF1005" s="18"/>
      <c r="AG1005" s="18"/>
      <c r="AH1005" s="18"/>
      <c r="AI1005" s="156" t="str">
        <f t="shared" si="261"/>
        <v/>
      </c>
      <c r="AJ1005" s="127"/>
      <c r="AK1005" s="128" t="str">
        <f t="shared" si="262"/>
        <v/>
      </c>
      <c r="AL1005" s="128"/>
    </row>
    <row r="1006" spans="3:38" x14ac:dyDescent="0.2">
      <c r="C1006" s="150">
        <v>998</v>
      </c>
      <c r="D1006" s="151"/>
      <c r="E1006" s="21"/>
      <c r="F1006" s="24"/>
      <c r="G1006" s="3"/>
      <c r="H1006" s="3"/>
      <c r="I1006" s="26"/>
      <c r="J1006" s="26"/>
      <c r="K1006" s="33"/>
      <c r="L1006" s="34"/>
      <c r="M1006" s="34" t="str">
        <f t="shared" si="253"/>
        <v/>
      </c>
      <c r="N1006" s="34" t="str">
        <f t="shared" si="251"/>
        <v/>
      </c>
      <c r="O1006" s="34"/>
      <c r="P1006" s="34" t="str">
        <f t="shared" si="252"/>
        <v/>
      </c>
      <c r="Q1006" s="34" t="str">
        <f t="shared" si="254"/>
        <v/>
      </c>
      <c r="R1006" s="34" t="str">
        <f t="shared" si="255"/>
        <v/>
      </c>
      <c r="S1006" s="19" t="str">
        <f t="shared" si="256"/>
        <v/>
      </c>
      <c r="T1006" s="19"/>
      <c r="U1006" s="19" t="str">
        <f t="shared" si="263"/>
        <v/>
      </c>
      <c r="V1006" s="19" t="str">
        <f t="shared" si="257"/>
        <v/>
      </c>
      <c r="W1006" s="19" t="str">
        <f t="shared" si="258"/>
        <v/>
      </c>
      <c r="X1006" s="19" t="str">
        <f t="shared" si="259"/>
        <v/>
      </c>
      <c r="Y1006" s="19" t="str">
        <f t="shared" si="264"/>
        <v/>
      </c>
      <c r="Z1006" s="27" t="str">
        <f t="shared" si="260"/>
        <v/>
      </c>
      <c r="AA1006" s="32"/>
      <c r="AB1006" s="36"/>
      <c r="AC1006" s="35" t="str">
        <f t="shared" si="250"/>
        <v/>
      </c>
      <c r="AD1006" s="35" t="str">
        <f>IF(AA1006="","",SUMIFS(商品管理表!$N$8:$N$10000,商品管理表!$C$8:$C$10000,仕入れ管理表!$D1006,商品管理表!$Y$8:$Y$10000,"済"))</f>
        <v/>
      </c>
      <c r="AE1006" s="35" t="str">
        <f t="shared" si="265"/>
        <v/>
      </c>
      <c r="AF1006" s="18"/>
      <c r="AG1006" s="18"/>
      <c r="AH1006" s="18"/>
      <c r="AI1006" s="156" t="str">
        <f t="shared" si="261"/>
        <v/>
      </c>
      <c r="AJ1006" s="127"/>
      <c r="AK1006" s="128" t="str">
        <f t="shared" si="262"/>
        <v/>
      </c>
      <c r="AL1006" s="128"/>
    </row>
    <row r="1007" spans="3:38" x14ac:dyDescent="0.2">
      <c r="C1007" s="150">
        <v>999</v>
      </c>
      <c r="D1007" s="151"/>
      <c r="E1007" s="21"/>
      <c r="F1007" s="24"/>
      <c r="G1007" s="3"/>
      <c r="H1007" s="3"/>
      <c r="I1007" s="26"/>
      <c r="J1007" s="26"/>
      <c r="K1007" s="33"/>
      <c r="L1007" s="34"/>
      <c r="M1007" s="34" t="str">
        <f t="shared" si="253"/>
        <v/>
      </c>
      <c r="N1007" s="34" t="str">
        <f t="shared" si="251"/>
        <v/>
      </c>
      <c r="O1007" s="34"/>
      <c r="P1007" s="34" t="str">
        <f t="shared" si="252"/>
        <v/>
      </c>
      <c r="Q1007" s="34" t="str">
        <f t="shared" si="254"/>
        <v/>
      </c>
      <c r="R1007" s="34" t="str">
        <f t="shared" si="255"/>
        <v/>
      </c>
      <c r="S1007" s="19" t="str">
        <f t="shared" si="256"/>
        <v/>
      </c>
      <c r="T1007" s="19"/>
      <c r="U1007" s="19" t="str">
        <f t="shared" si="263"/>
        <v/>
      </c>
      <c r="V1007" s="19" t="str">
        <f t="shared" si="257"/>
        <v/>
      </c>
      <c r="W1007" s="19" t="str">
        <f t="shared" si="258"/>
        <v/>
      </c>
      <c r="X1007" s="19" t="str">
        <f t="shared" si="259"/>
        <v/>
      </c>
      <c r="Y1007" s="19" t="str">
        <f t="shared" si="264"/>
        <v/>
      </c>
      <c r="Z1007" s="27" t="str">
        <f t="shared" si="260"/>
        <v/>
      </c>
      <c r="AA1007" s="32"/>
      <c r="AB1007" s="36"/>
      <c r="AC1007" s="35" t="str">
        <f t="shared" si="250"/>
        <v/>
      </c>
      <c r="AD1007" s="35" t="str">
        <f>IF(AA1007="","",SUMIFS(商品管理表!$N$8:$N$10000,商品管理表!$C$8:$C$10000,仕入れ管理表!$D1007,商品管理表!$Y$8:$Y$10000,"済"))</f>
        <v/>
      </c>
      <c r="AE1007" s="35" t="str">
        <f t="shared" si="265"/>
        <v/>
      </c>
      <c r="AF1007" s="18"/>
      <c r="AG1007" s="18"/>
      <c r="AH1007" s="18"/>
      <c r="AI1007" s="156" t="str">
        <f t="shared" si="261"/>
        <v/>
      </c>
      <c r="AJ1007" s="127"/>
      <c r="AK1007" s="128" t="str">
        <f t="shared" si="262"/>
        <v/>
      </c>
      <c r="AL1007" s="128"/>
    </row>
    <row r="1008" spans="3:38" x14ac:dyDescent="0.2">
      <c r="C1008" s="150">
        <v>1000</v>
      </c>
      <c r="D1008" s="151"/>
      <c r="E1008" s="21"/>
      <c r="F1008" s="24"/>
      <c r="G1008" s="3"/>
      <c r="H1008" s="3"/>
      <c r="I1008" s="26"/>
      <c r="J1008" s="26"/>
      <c r="K1008" s="33"/>
      <c r="L1008" s="34"/>
      <c r="M1008" s="34" t="str">
        <f t="shared" si="253"/>
        <v/>
      </c>
      <c r="N1008" s="34" t="str">
        <f t="shared" si="251"/>
        <v/>
      </c>
      <c r="O1008" s="34"/>
      <c r="P1008" s="34" t="str">
        <f t="shared" si="252"/>
        <v/>
      </c>
      <c r="Q1008" s="34" t="str">
        <f t="shared" si="254"/>
        <v/>
      </c>
      <c r="R1008" s="34" t="str">
        <f t="shared" si="255"/>
        <v/>
      </c>
      <c r="S1008" s="19" t="str">
        <f t="shared" si="256"/>
        <v/>
      </c>
      <c r="T1008" s="19"/>
      <c r="U1008" s="19" t="str">
        <f t="shared" si="263"/>
        <v/>
      </c>
      <c r="V1008" s="19" t="str">
        <f t="shared" si="257"/>
        <v/>
      </c>
      <c r="W1008" s="19" t="str">
        <f t="shared" si="258"/>
        <v/>
      </c>
      <c r="X1008" s="19" t="str">
        <f t="shared" si="259"/>
        <v/>
      </c>
      <c r="Y1008" s="19" t="str">
        <f t="shared" si="264"/>
        <v/>
      </c>
      <c r="Z1008" s="27" t="str">
        <f t="shared" si="260"/>
        <v/>
      </c>
      <c r="AA1008" s="32"/>
      <c r="AB1008" s="36"/>
      <c r="AC1008" s="35" t="str">
        <f t="shared" si="250"/>
        <v/>
      </c>
      <c r="AD1008" s="35" t="str">
        <f>IF(AA1008="","",SUMIFS(商品管理表!$N$8:$N$10000,商品管理表!$C$8:$C$10000,仕入れ管理表!$D1008,商品管理表!$Y$8:$Y$10000,"済"))</f>
        <v/>
      </c>
      <c r="AE1008" s="35" t="str">
        <f t="shared" si="265"/>
        <v/>
      </c>
      <c r="AF1008" s="18"/>
      <c r="AG1008" s="18"/>
      <c r="AH1008" s="18"/>
      <c r="AI1008" s="156" t="str">
        <f t="shared" si="261"/>
        <v/>
      </c>
      <c r="AJ1008" s="127"/>
      <c r="AK1008" s="128" t="str">
        <f t="shared" si="262"/>
        <v/>
      </c>
      <c r="AL1008" s="128"/>
    </row>
    <row r="1009" spans="3:38" x14ac:dyDescent="0.2">
      <c r="C1009" s="150">
        <v>1001</v>
      </c>
      <c r="D1009" s="151"/>
      <c r="E1009" s="21"/>
      <c r="F1009" s="24"/>
      <c r="G1009" s="3"/>
      <c r="H1009" s="3"/>
      <c r="I1009" s="26"/>
      <c r="J1009" s="26"/>
      <c r="K1009" s="33"/>
      <c r="L1009" s="34"/>
      <c r="M1009" s="34" t="str">
        <f t="shared" si="253"/>
        <v/>
      </c>
      <c r="N1009" s="34" t="str">
        <f t="shared" si="251"/>
        <v/>
      </c>
      <c r="O1009" s="34"/>
      <c r="P1009" s="34" t="str">
        <f t="shared" si="252"/>
        <v/>
      </c>
      <c r="Q1009" s="34" t="str">
        <f t="shared" si="254"/>
        <v/>
      </c>
      <c r="R1009" s="34" t="str">
        <f t="shared" si="255"/>
        <v/>
      </c>
      <c r="S1009" s="19" t="str">
        <f t="shared" si="256"/>
        <v/>
      </c>
      <c r="T1009" s="19"/>
      <c r="U1009" s="19" t="str">
        <f t="shared" si="263"/>
        <v/>
      </c>
      <c r="V1009" s="19" t="str">
        <f t="shared" si="257"/>
        <v/>
      </c>
      <c r="W1009" s="19" t="str">
        <f t="shared" si="258"/>
        <v/>
      </c>
      <c r="X1009" s="19" t="str">
        <f t="shared" si="259"/>
        <v/>
      </c>
      <c r="Y1009" s="19" t="str">
        <f t="shared" si="264"/>
        <v/>
      </c>
      <c r="Z1009" s="27" t="str">
        <f t="shared" si="260"/>
        <v/>
      </c>
      <c r="AA1009" s="32"/>
      <c r="AB1009" s="36"/>
      <c r="AC1009" s="35" t="str">
        <f t="shared" si="250"/>
        <v/>
      </c>
      <c r="AD1009" s="35" t="str">
        <f>IF(AA1009="","",SUMIFS(商品管理表!$N$8:$N$10000,商品管理表!$C$8:$C$10000,仕入れ管理表!$D1009,商品管理表!$Y$8:$Y$10000,"済"))</f>
        <v/>
      </c>
      <c r="AE1009" s="35" t="str">
        <f t="shared" si="265"/>
        <v/>
      </c>
      <c r="AF1009" s="18"/>
      <c r="AG1009" s="18"/>
      <c r="AH1009" s="18"/>
      <c r="AI1009" s="156" t="str">
        <f t="shared" si="261"/>
        <v/>
      </c>
      <c r="AJ1009" s="127"/>
      <c r="AK1009" s="128" t="str">
        <f t="shared" si="262"/>
        <v/>
      </c>
      <c r="AL1009" s="128"/>
    </row>
    <row r="1010" spans="3:38" x14ac:dyDescent="0.2">
      <c r="C1010" s="150">
        <v>1002</v>
      </c>
      <c r="D1010" s="151"/>
      <c r="E1010" s="21"/>
      <c r="F1010" s="24"/>
      <c r="G1010" s="3"/>
      <c r="H1010" s="3"/>
      <c r="I1010" s="26"/>
      <c r="J1010" s="26"/>
      <c r="K1010" s="33"/>
      <c r="L1010" s="34"/>
      <c r="M1010" s="34" t="str">
        <f t="shared" si="253"/>
        <v/>
      </c>
      <c r="N1010" s="34" t="str">
        <f t="shared" si="251"/>
        <v/>
      </c>
      <c r="O1010" s="34"/>
      <c r="P1010" s="34" t="str">
        <f t="shared" si="252"/>
        <v/>
      </c>
      <c r="Q1010" s="34" t="str">
        <f t="shared" si="254"/>
        <v/>
      </c>
      <c r="R1010" s="34" t="str">
        <f t="shared" si="255"/>
        <v/>
      </c>
      <c r="S1010" s="19" t="str">
        <f t="shared" si="256"/>
        <v/>
      </c>
      <c r="T1010" s="19"/>
      <c r="U1010" s="19" t="str">
        <f t="shared" si="263"/>
        <v/>
      </c>
      <c r="V1010" s="19" t="str">
        <f t="shared" si="257"/>
        <v/>
      </c>
      <c r="W1010" s="19" t="str">
        <f t="shared" si="258"/>
        <v/>
      </c>
      <c r="X1010" s="19" t="str">
        <f t="shared" si="259"/>
        <v/>
      </c>
      <c r="Y1010" s="19" t="str">
        <f t="shared" si="264"/>
        <v/>
      </c>
      <c r="Z1010" s="27" t="str">
        <f t="shared" si="260"/>
        <v/>
      </c>
      <c r="AA1010" s="32"/>
      <c r="AB1010" s="36"/>
      <c r="AC1010" s="35" t="str">
        <f t="shared" si="250"/>
        <v/>
      </c>
      <c r="AD1010" s="35" t="str">
        <f>IF(AA1010="","",SUMIFS(商品管理表!$N$8:$N$10000,商品管理表!$C$8:$C$10000,仕入れ管理表!$D1010,商品管理表!$Y$8:$Y$10000,"済"))</f>
        <v/>
      </c>
      <c r="AE1010" s="35" t="str">
        <f t="shared" si="265"/>
        <v/>
      </c>
      <c r="AF1010" s="18"/>
      <c r="AG1010" s="18"/>
      <c r="AH1010" s="18"/>
      <c r="AI1010" s="156" t="str">
        <f t="shared" si="261"/>
        <v/>
      </c>
      <c r="AJ1010" s="127"/>
      <c r="AK1010" s="128" t="str">
        <f t="shared" si="262"/>
        <v/>
      </c>
      <c r="AL1010" s="128"/>
    </row>
    <row r="1011" spans="3:38" x14ac:dyDescent="0.2">
      <c r="C1011" s="150">
        <v>1003</v>
      </c>
      <c r="D1011" s="151"/>
      <c r="E1011" s="21"/>
      <c r="F1011" s="24"/>
      <c r="G1011" s="3"/>
      <c r="H1011" s="3"/>
      <c r="I1011" s="26"/>
      <c r="J1011" s="26"/>
      <c r="K1011" s="33"/>
      <c r="L1011" s="34"/>
      <c r="M1011" s="34" t="str">
        <f t="shared" si="253"/>
        <v/>
      </c>
      <c r="N1011" s="34" t="str">
        <f t="shared" si="251"/>
        <v/>
      </c>
      <c r="O1011" s="34"/>
      <c r="P1011" s="34" t="str">
        <f t="shared" si="252"/>
        <v/>
      </c>
      <c r="Q1011" s="34" t="str">
        <f t="shared" si="254"/>
        <v/>
      </c>
      <c r="R1011" s="34" t="str">
        <f t="shared" si="255"/>
        <v/>
      </c>
      <c r="S1011" s="19" t="str">
        <f t="shared" si="256"/>
        <v/>
      </c>
      <c r="T1011" s="19"/>
      <c r="U1011" s="19" t="str">
        <f t="shared" si="263"/>
        <v/>
      </c>
      <c r="V1011" s="19" t="str">
        <f t="shared" si="257"/>
        <v/>
      </c>
      <c r="W1011" s="19" t="str">
        <f t="shared" si="258"/>
        <v/>
      </c>
      <c r="X1011" s="19" t="str">
        <f t="shared" si="259"/>
        <v/>
      </c>
      <c r="Y1011" s="19" t="str">
        <f t="shared" si="264"/>
        <v/>
      </c>
      <c r="Z1011" s="27" t="str">
        <f t="shared" si="260"/>
        <v/>
      </c>
      <c r="AA1011" s="32"/>
      <c r="AB1011" s="36"/>
      <c r="AC1011" s="35" t="str">
        <f t="shared" si="250"/>
        <v/>
      </c>
      <c r="AD1011" s="35" t="str">
        <f>IF(AA1011="","",SUMIFS(商品管理表!$N$8:$N$10000,商品管理表!$C$8:$C$10000,仕入れ管理表!$D1011,商品管理表!$Y$8:$Y$10000,"済"))</f>
        <v/>
      </c>
      <c r="AE1011" s="35" t="str">
        <f t="shared" si="265"/>
        <v/>
      </c>
      <c r="AF1011" s="18"/>
      <c r="AG1011" s="18"/>
      <c r="AH1011" s="18"/>
      <c r="AI1011" s="156" t="str">
        <f t="shared" si="261"/>
        <v/>
      </c>
      <c r="AJ1011" s="127"/>
      <c r="AK1011" s="128" t="str">
        <f t="shared" si="262"/>
        <v/>
      </c>
      <c r="AL1011" s="128"/>
    </row>
    <row r="1012" spans="3:38" x14ac:dyDescent="0.2">
      <c r="C1012" s="150">
        <v>1004</v>
      </c>
      <c r="D1012" s="151"/>
      <c r="E1012" s="21"/>
      <c r="F1012" s="24"/>
      <c r="G1012" s="3"/>
      <c r="H1012" s="3"/>
      <c r="I1012" s="26"/>
      <c r="J1012" s="26"/>
      <c r="K1012" s="33"/>
      <c r="L1012" s="34"/>
      <c r="M1012" s="34" t="str">
        <f t="shared" si="253"/>
        <v/>
      </c>
      <c r="N1012" s="34" t="str">
        <f t="shared" si="251"/>
        <v/>
      </c>
      <c r="O1012" s="34"/>
      <c r="P1012" s="34" t="str">
        <f t="shared" si="252"/>
        <v/>
      </c>
      <c r="Q1012" s="34" t="str">
        <f t="shared" si="254"/>
        <v/>
      </c>
      <c r="R1012" s="34" t="str">
        <f t="shared" si="255"/>
        <v/>
      </c>
      <c r="S1012" s="19" t="str">
        <f t="shared" si="256"/>
        <v/>
      </c>
      <c r="T1012" s="19"/>
      <c r="U1012" s="19" t="str">
        <f t="shared" si="263"/>
        <v/>
      </c>
      <c r="V1012" s="19" t="str">
        <f t="shared" si="257"/>
        <v/>
      </c>
      <c r="W1012" s="19" t="str">
        <f t="shared" si="258"/>
        <v/>
      </c>
      <c r="X1012" s="19" t="str">
        <f t="shared" si="259"/>
        <v/>
      </c>
      <c r="Y1012" s="19" t="str">
        <f t="shared" si="264"/>
        <v/>
      </c>
      <c r="Z1012" s="27" t="str">
        <f t="shared" si="260"/>
        <v/>
      </c>
      <c r="AA1012" s="32"/>
      <c r="AB1012" s="36"/>
      <c r="AC1012" s="35" t="str">
        <f t="shared" si="250"/>
        <v/>
      </c>
      <c r="AD1012" s="35" t="str">
        <f>IF(AA1012="","",SUMIFS(商品管理表!$N$8:$N$10000,商品管理表!$C$8:$C$10000,仕入れ管理表!$D1012,商品管理表!$Y$8:$Y$10000,"済"))</f>
        <v/>
      </c>
      <c r="AE1012" s="35" t="str">
        <f t="shared" si="265"/>
        <v/>
      </c>
      <c r="AF1012" s="18"/>
      <c r="AG1012" s="18"/>
      <c r="AH1012" s="18"/>
      <c r="AI1012" s="156" t="str">
        <f t="shared" si="261"/>
        <v/>
      </c>
      <c r="AJ1012" s="127"/>
      <c r="AK1012" s="128" t="str">
        <f t="shared" si="262"/>
        <v/>
      </c>
      <c r="AL1012" s="128"/>
    </row>
    <row r="1013" spans="3:38" x14ac:dyDescent="0.2">
      <c r="C1013" s="150">
        <v>1005</v>
      </c>
      <c r="D1013" s="151"/>
      <c r="E1013" s="21"/>
      <c r="F1013" s="24"/>
      <c r="G1013" s="3"/>
      <c r="H1013" s="3"/>
      <c r="I1013" s="26"/>
      <c r="J1013" s="26"/>
      <c r="K1013" s="33"/>
      <c r="L1013" s="34"/>
      <c r="M1013" s="34" t="str">
        <f t="shared" si="253"/>
        <v/>
      </c>
      <c r="N1013" s="34" t="str">
        <f t="shared" si="251"/>
        <v/>
      </c>
      <c r="O1013" s="34"/>
      <c r="P1013" s="34" t="str">
        <f t="shared" si="252"/>
        <v/>
      </c>
      <c r="Q1013" s="34" t="str">
        <f t="shared" si="254"/>
        <v/>
      </c>
      <c r="R1013" s="34" t="str">
        <f t="shared" si="255"/>
        <v/>
      </c>
      <c r="S1013" s="19" t="str">
        <f t="shared" si="256"/>
        <v/>
      </c>
      <c r="T1013" s="19"/>
      <c r="U1013" s="19" t="str">
        <f t="shared" si="263"/>
        <v/>
      </c>
      <c r="V1013" s="19" t="str">
        <f t="shared" si="257"/>
        <v/>
      </c>
      <c r="W1013" s="19" t="str">
        <f t="shared" si="258"/>
        <v/>
      </c>
      <c r="X1013" s="19" t="str">
        <f t="shared" si="259"/>
        <v/>
      </c>
      <c r="Y1013" s="19" t="str">
        <f t="shared" si="264"/>
        <v/>
      </c>
      <c r="Z1013" s="27" t="str">
        <f t="shared" si="260"/>
        <v/>
      </c>
      <c r="AA1013" s="32"/>
      <c r="AB1013" s="36"/>
      <c r="AC1013" s="35" t="str">
        <f t="shared" si="250"/>
        <v/>
      </c>
      <c r="AD1013" s="35" t="str">
        <f>IF(AA1013="","",SUMIFS(商品管理表!$N$8:$N$10000,商品管理表!$C$8:$C$10000,仕入れ管理表!$D1013,商品管理表!$Y$8:$Y$10000,"済"))</f>
        <v/>
      </c>
      <c r="AE1013" s="35" t="str">
        <f t="shared" si="265"/>
        <v/>
      </c>
      <c r="AF1013" s="18"/>
      <c r="AG1013" s="18"/>
      <c r="AH1013" s="18"/>
      <c r="AI1013" s="156" t="str">
        <f t="shared" si="261"/>
        <v/>
      </c>
      <c r="AJ1013" s="127"/>
      <c r="AK1013" s="128" t="str">
        <f t="shared" si="262"/>
        <v/>
      </c>
      <c r="AL1013" s="128"/>
    </row>
    <row r="1014" spans="3:38" x14ac:dyDescent="0.2">
      <c r="C1014" s="150">
        <v>1006</v>
      </c>
      <c r="D1014" s="151"/>
      <c r="E1014" s="21"/>
      <c r="F1014" s="24"/>
      <c r="G1014" s="3"/>
      <c r="H1014" s="3"/>
      <c r="I1014" s="26"/>
      <c r="J1014" s="26"/>
      <c r="K1014" s="33"/>
      <c r="L1014" s="34"/>
      <c r="M1014" s="34" t="str">
        <f t="shared" si="253"/>
        <v/>
      </c>
      <c r="N1014" s="34" t="str">
        <f t="shared" si="251"/>
        <v/>
      </c>
      <c r="O1014" s="34"/>
      <c r="P1014" s="34" t="str">
        <f t="shared" si="252"/>
        <v/>
      </c>
      <c r="Q1014" s="34" t="str">
        <f t="shared" si="254"/>
        <v/>
      </c>
      <c r="R1014" s="34" t="str">
        <f t="shared" si="255"/>
        <v/>
      </c>
      <c r="S1014" s="19" t="str">
        <f t="shared" si="256"/>
        <v/>
      </c>
      <c r="T1014" s="19"/>
      <c r="U1014" s="19" t="str">
        <f t="shared" si="263"/>
        <v/>
      </c>
      <c r="V1014" s="19" t="str">
        <f t="shared" si="257"/>
        <v/>
      </c>
      <c r="W1014" s="19" t="str">
        <f t="shared" si="258"/>
        <v/>
      </c>
      <c r="X1014" s="19" t="str">
        <f t="shared" si="259"/>
        <v/>
      </c>
      <c r="Y1014" s="19" t="str">
        <f t="shared" si="264"/>
        <v/>
      </c>
      <c r="Z1014" s="27" t="str">
        <f t="shared" si="260"/>
        <v/>
      </c>
      <c r="AA1014" s="32"/>
      <c r="AB1014" s="36"/>
      <c r="AC1014" s="35" t="str">
        <f t="shared" si="250"/>
        <v/>
      </c>
      <c r="AD1014" s="35" t="str">
        <f>IF(AA1014="","",SUMIFS(商品管理表!$N$8:$N$10000,商品管理表!$C$8:$C$10000,仕入れ管理表!$D1014,商品管理表!$Y$8:$Y$10000,"済"))</f>
        <v/>
      </c>
      <c r="AE1014" s="35" t="str">
        <f t="shared" si="265"/>
        <v/>
      </c>
      <c r="AF1014" s="18"/>
      <c r="AG1014" s="18"/>
      <c r="AH1014" s="18"/>
      <c r="AI1014" s="156" t="str">
        <f t="shared" si="261"/>
        <v/>
      </c>
      <c r="AJ1014" s="127"/>
      <c r="AK1014" s="128" t="str">
        <f t="shared" si="262"/>
        <v/>
      </c>
      <c r="AL1014" s="128"/>
    </row>
    <row r="1015" spans="3:38" x14ac:dyDescent="0.2">
      <c r="C1015" s="150">
        <v>1007</v>
      </c>
      <c r="D1015" s="151"/>
      <c r="E1015" s="21"/>
      <c r="F1015" s="24"/>
      <c r="G1015" s="3"/>
      <c r="H1015" s="3"/>
      <c r="I1015" s="26"/>
      <c r="J1015" s="26"/>
      <c r="K1015" s="33"/>
      <c r="L1015" s="34"/>
      <c r="M1015" s="34" t="str">
        <f t="shared" si="253"/>
        <v/>
      </c>
      <c r="N1015" s="34" t="str">
        <f t="shared" si="251"/>
        <v/>
      </c>
      <c r="O1015" s="34"/>
      <c r="P1015" s="34" t="str">
        <f t="shared" si="252"/>
        <v/>
      </c>
      <c r="Q1015" s="34" t="str">
        <f t="shared" si="254"/>
        <v/>
      </c>
      <c r="R1015" s="34" t="str">
        <f t="shared" si="255"/>
        <v/>
      </c>
      <c r="S1015" s="19" t="str">
        <f t="shared" si="256"/>
        <v/>
      </c>
      <c r="T1015" s="19"/>
      <c r="U1015" s="19" t="str">
        <f t="shared" si="263"/>
        <v/>
      </c>
      <c r="V1015" s="19" t="str">
        <f t="shared" si="257"/>
        <v/>
      </c>
      <c r="W1015" s="19" t="str">
        <f t="shared" si="258"/>
        <v/>
      </c>
      <c r="X1015" s="19" t="str">
        <f t="shared" si="259"/>
        <v/>
      </c>
      <c r="Y1015" s="19" t="str">
        <f t="shared" si="264"/>
        <v/>
      </c>
      <c r="Z1015" s="27" t="str">
        <f t="shared" si="260"/>
        <v/>
      </c>
      <c r="AA1015" s="32"/>
      <c r="AB1015" s="36"/>
      <c r="AC1015" s="35" t="str">
        <f t="shared" si="250"/>
        <v/>
      </c>
      <c r="AD1015" s="35" t="str">
        <f>IF(AA1015="","",SUMIFS(商品管理表!$N$8:$N$10000,商品管理表!$C$8:$C$10000,仕入れ管理表!$D1015,商品管理表!$Y$8:$Y$10000,"済"))</f>
        <v/>
      </c>
      <c r="AE1015" s="35" t="str">
        <f t="shared" si="265"/>
        <v/>
      </c>
      <c r="AF1015" s="18"/>
      <c r="AG1015" s="18"/>
      <c r="AH1015" s="18"/>
      <c r="AI1015" s="156" t="str">
        <f t="shared" si="261"/>
        <v/>
      </c>
      <c r="AJ1015" s="127"/>
      <c r="AK1015" s="128" t="str">
        <f t="shared" si="262"/>
        <v/>
      </c>
      <c r="AL1015" s="128"/>
    </row>
    <row r="1016" spans="3:38" x14ac:dyDescent="0.2">
      <c r="C1016" s="150">
        <v>1008</v>
      </c>
      <c r="D1016" s="151"/>
      <c r="E1016" s="21"/>
      <c r="F1016" s="24"/>
      <c r="G1016" s="3"/>
      <c r="H1016" s="3"/>
      <c r="I1016" s="26"/>
      <c r="J1016" s="26"/>
      <c r="K1016" s="33"/>
      <c r="L1016" s="34"/>
      <c r="M1016" s="34" t="str">
        <f t="shared" si="253"/>
        <v/>
      </c>
      <c r="N1016" s="34" t="str">
        <f t="shared" si="251"/>
        <v/>
      </c>
      <c r="O1016" s="34"/>
      <c r="P1016" s="34" t="str">
        <f t="shared" si="252"/>
        <v/>
      </c>
      <c r="Q1016" s="34" t="str">
        <f t="shared" si="254"/>
        <v/>
      </c>
      <c r="R1016" s="34" t="str">
        <f t="shared" si="255"/>
        <v/>
      </c>
      <c r="S1016" s="19" t="str">
        <f t="shared" si="256"/>
        <v/>
      </c>
      <c r="T1016" s="19"/>
      <c r="U1016" s="19" t="str">
        <f t="shared" si="263"/>
        <v/>
      </c>
      <c r="V1016" s="19" t="str">
        <f t="shared" si="257"/>
        <v/>
      </c>
      <c r="W1016" s="19" t="str">
        <f t="shared" si="258"/>
        <v/>
      </c>
      <c r="X1016" s="19" t="str">
        <f t="shared" si="259"/>
        <v/>
      </c>
      <c r="Y1016" s="19" t="str">
        <f t="shared" si="264"/>
        <v/>
      </c>
      <c r="Z1016" s="27" t="str">
        <f t="shared" si="260"/>
        <v/>
      </c>
      <c r="AA1016" s="32"/>
      <c r="AB1016" s="36"/>
      <c r="AC1016" s="35" t="str">
        <f t="shared" si="250"/>
        <v/>
      </c>
      <c r="AD1016" s="35" t="str">
        <f>IF(AA1016="","",SUMIFS(商品管理表!$N$8:$N$10000,商品管理表!$C$8:$C$10000,仕入れ管理表!$D1016,商品管理表!$Y$8:$Y$10000,"済"))</f>
        <v/>
      </c>
      <c r="AE1016" s="35" t="str">
        <f t="shared" si="265"/>
        <v/>
      </c>
      <c r="AF1016" s="18"/>
      <c r="AG1016" s="18"/>
      <c r="AH1016" s="18"/>
      <c r="AI1016" s="156" t="str">
        <f t="shared" si="261"/>
        <v/>
      </c>
      <c r="AJ1016" s="127"/>
      <c r="AK1016" s="128" t="str">
        <f t="shared" si="262"/>
        <v/>
      </c>
      <c r="AL1016" s="128"/>
    </row>
    <row r="1017" spans="3:38" x14ac:dyDescent="0.2">
      <c r="C1017" s="150">
        <v>1009</v>
      </c>
      <c r="D1017" s="151"/>
      <c r="E1017" s="21"/>
      <c r="F1017" s="24"/>
      <c r="G1017" s="3"/>
      <c r="H1017" s="3"/>
      <c r="I1017" s="26"/>
      <c r="J1017" s="26"/>
      <c r="K1017" s="33"/>
      <c r="L1017" s="34"/>
      <c r="M1017" s="34" t="str">
        <f t="shared" si="253"/>
        <v/>
      </c>
      <c r="N1017" s="34" t="str">
        <f t="shared" si="251"/>
        <v/>
      </c>
      <c r="O1017" s="34"/>
      <c r="P1017" s="34" t="str">
        <f t="shared" si="252"/>
        <v/>
      </c>
      <c r="Q1017" s="34" t="str">
        <f t="shared" si="254"/>
        <v/>
      </c>
      <c r="R1017" s="34" t="str">
        <f t="shared" si="255"/>
        <v/>
      </c>
      <c r="S1017" s="19" t="str">
        <f t="shared" si="256"/>
        <v/>
      </c>
      <c r="T1017" s="19"/>
      <c r="U1017" s="19" t="str">
        <f t="shared" si="263"/>
        <v/>
      </c>
      <c r="V1017" s="19" t="str">
        <f t="shared" si="257"/>
        <v/>
      </c>
      <c r="W1017" s="19" t="str">
        <f t="shared" si="258"/>
        <v/>
      </c>
      <c r="X1017" s="19" t="str">
        <f t="shared" si="259"/>
        <v/>
      </c>
      <c r="Y1017" s="19" t="str">
        <f t="shared" si="264"/>
        <v/>
      </c>
      <c r="Z1017" s="27" t="str">
        <f t="shared" si="260"/>
        <v/>
      </c>
      <c r="AA1017" s="32"/>
      <c r="AB1017" s="36"/>
      <c r="AC1017" s="35" t="str">
        <f t="shared" si="250"/>
        <v/>
      </c>
      <c r="AD1017" s="35" t="str">
        <f>IF(AA1017="","",SUMIFS(商品管理表!$N$8:$N$10000,商品管理表!$C$8:$C$10000,仕入れ管理表!$D1017,商品管理表!$Y$8:$Y$10000,"済"))</f>
        <v/>
      </c>
      <c r="AE1017" s="35" t="str">
        <f t="shared" si="265"/>
        <v/>
      </c>
      <c r="AF1017" s="18"/>
      <c r="AG1017" s="18"/>
      <c r="AH1017" s="18"/>
      <c r="AI1017" s="156" t="str">
        <f t="shared" si="261"/>
        <v/>
      </c>
      <c r="AJ1017" s="127"/>
      <c r="AK1017" s="128" t="str">
        <f t="shared" si="262"/>
        <v/>
      </c>
      <c r="AL1017" s="128"/>
    </row>
    <row r="1018" spans="3:38" x14ac:dyDescent="0.2">
      <c r="C1018" s="150">
        <v>1010</v>
      </c>
      <c r="D1018" s="151"/>
      <c r="E1018" s="21"/>
      <c r="F1018" s="24"/>
      <c r="G1018" s="3"/>
      <c r="H1018" s="3"/>
      <c r="I1018" s="26"/>
      <c r="J1018" s="26"/>
      <c r="K1018" s="33"/>
      <c r="L1018" s="34"/>
      <c r="M1018" s="34" t="str">
        <f t="shared" si="253"/>
        <v/>
      </c>
      <c r="N1018" s="34" t="str">
        <f t="shared" si="251"/>
        <v/>
      </c>
      <c r="O1018" s="34"/>
      <c r="P1018" s="34" t="str">
        <f t="shared" si="252"/>
        <v/>
      </c>
      <c r="Q1018" s="34" t="str">
        <f t="shared" si="254"/>
        <v/>
      </c>
      <c r="R1018" s="34" t="str">
        <f t="shared" si="255"/>
        <v/>
      </c>
      <c r="S1018" s="19" t="str">
        <f t="shared" si="256"/>
        <v/>
      </c>
      <c r="T1018" s="19"/>
      <c r="U1018" s="19" t="str">
        <f t="shared" si="263"/>
        <v/>
      </c>
      <c r="V1018" s="19" t="str">
        <f t="shared" si="257"/>
        <v/>
      </c>
      <c r="W1018" s="19" t="str">
        <f t="shared" si="258"/>
        <v/>
      </c>
      <c r="X1018" s="19" t="str">
        <f t="shared" si="259"/>
        <v/>
      </c>
      <c r="Y1018" s="19" t="str">
        <f t="shared" si="264"/>
        <v/>
      </c>
      <c r="Z1018" s="27" t="str">
        <f t="shared" si="260"/>
        <v/>
      </c>
      <c r="AA1018" s="32"/>
      <c r="AB1018" s="36"/>
      <c r="AC1018" s="35" t="str">
        <f t="shared" si="250"/>
        <v/>
      </c>
      <c r="AD1018" s="35" t="str">
        <f>IF(AA1018="","",SUMIFS(商品管理表!$N$8:$N$10000,商品管理表!$C$8:$C$10000,仕入れ管理表!$D1018,商品管理表!$Y$8:$Y$10000,"済"))</f>
        <v/>
      </c>
      <c r="AE1018" s="35" t="str">
        <f t="shared" si="265"/>
        <v/>
      </c>
      <c r="AF1018" s="18"/>
      <c r="AG1018" s="18"/>
      <c r="AH1018" s="18"/>
      <c r="AI1018" s="156" t="str">
        <f t="shared" si="261"/>
        <v/>
      </c>
      <c r="AJ1018" s="127"/>
      <c r="AK1018" s="128" t="str">
        <f t="shared" si="262"/>
        <v/>
      </c>
      <c r="AL1018" s="128"/>
    </row>
    <row r="1019" spans="3:38" x14ac:dyDescent="0.2">
      <c r="C1019" s="150">
        <v>1011</v>
      </c>
      <c r="D1019" s="151"/>
      <c r="E1019" s="21"/>
      <c r="F1019" s="24"/>
      <c r="G1019" s="3"/>
      <c r="H1019" s="3"/>
      <c r="I1019" s="26"/>
      <c r="J1019" s="26"/>
      <c r="K1019" s="33"/>
      <c r="L1019" s="34"/>
      <c r="M1019" s="34" t="str">
        <f t="shared" si="253"/>
        <v/>
      </c>
      <c r="N1019" s="34" t="str">
        <f t="shared" si="251"/>
        <v/>
      </c>
      <c r="O1019" s="34"/>
      <c r="P1019" s="34" t="str">
        <f t="shared" si="252"/>
        <v/>
      </c>
      <c r="Q1019" s="34" t="str">
        <f t="shared" si="254"/>
        <v/>
      </c>
      <c r="R1019" s="34" t="str">
        <f t="shared" si="255"/>
        <v/>
      </c>
      <c r="S1019" s="19" t="str">
        <f t="shared" si="256"/>
        <v/>
      </c>
      <c r="T1019" s="19"/>
      <c r="U1019" s="19" t="str">
        <f t="shared" si="263"/>
        <v/>
      </c>
      <c r="V1019" s="19" t="str">
        <f t="shared" si="257"/>
        <v/>
      </c>
      <c r="W1019" s="19" t="str">
        <f t="shared" si="258"/>
        <v/>
      </c>
      <c r="X1019" s="19" t="str">
        <f t="shared" si="259"/>
        <v/>
      </c>
      <c r="Y1019" s="19" t="str">
        <f t="shared" si="264"/>
        <v/>
      </c>
      <c r="Z1019" s="27" t="str">
        <f t="shared" si="260"/>
        <v/>
      </c>
      <c r="AA1019" s="32"/>
      <c r="AB1019" s="36"/>
      <c r="AC1019" s="35" t="str">
        <f t="shared" si="250"/>
        <v/>
      </c>
      <c r="AD1019" s="35" t="str">
        <f>IF(AA1019="","",SUMIFS(商品管理表!$N$8:$N$10000,商品管理表!$C$8:$C$10000,仕入れ管理表!$D1019,商品管理表!$Y$8:$Y$10000,"済"))</f>
        <v/>
      </c>
      <c r="AE1019" s="35" t="str">
        <f t="shared" si="265"/>
        <v/>
      </c>
      <c r="AF1019" s="18"/>
      <c r="AG1019" s="18"/>
      <c r="AH1019" s="18"/>
      <c r="AI1019" s="156" t="str">
        <f t="shared" si="261"/>
        <v/>
      </c>
      <c r="AJ1019" s="127"/>
      <c r="AK1019" s="128" t="str">
        <f t="shared" si="262"/>
        <v/>
      </c>
      <c r="AL1019" s="128"/>
    </row>
    <row r="1020" spans="3:38" x14ac:dyDescent="0.2">
      <c r="C1020" s="150">
        <v>1012</v>
      </c>
      <c r="D1020" s="151"/>
      <c r="E1020" s="21"/>
      <c r="F1020" s="24"/>
      <c r="G1020" s="3"/>
      <c r="H1020" s="3"/>
      <c r="I1020" s="26"/>
      <c r="J1020" s="26"/>
      <c r="K1020" s="33"/>
      <c r="L1020" s="34"/>
      <c r="M1020" s="34" t="str">
        <f t="shared" si="253"/>
        <v/>
      </c>
      <c r="N1020" s="34" t="str">
        <f t="shared" si="251"/>
        <v/>
      </c>
      <c r="O1020" s="34"/>
      <c r="P1020" s="34" t="str">
        <f t="shared" si="252"/>
        <v/>
      </c>
      <c r="Q1020" s="34" t="str">
        <f t="shared" si="254"/>
        <v/>
      </c>
      <c r="R1020" s="34" t="str">
        <f t="shared" si="255"/>
        <v/>
      </c>
      <c r="S1020" s="19" t="str">
        <f t="shared" si="256"/>
        <v/>
      </c>
      <c r="T1020" s="19"/>
      <c r="U1020" s="19" t="str">
        <f t="shared" si="263"/>
        <v/>
      </c>
      <c r="V1020" s="19" t="str">
        <f t="shared" si="257"/>
        <v/>
      </c>
      <c r="W1020" s="19" t="str">
        <f t="shared" si="258"/>
        <v/>
      </c>
      <c r="X1020" s="19" t="str">
        <f t="shared" si="259"/>
        <v/>
      </c>
      <c r="Y1020" s="19" t="str">
        <f t="shared" si="264"/>
        <v/>
      </c>
      <c r="Z1020" s="27" t="str">
        <f t="shared" si="260"/>
        <v/>
      </c>
      <c r="AA1020" s="32"/>
      <c r="AB1020" s="36"/>
      <c r="AC1020" s="35" t="str">
        <f t="shared" si="250"/>
        <v/>
      </c>
      <c r="AD1020" s="35" t="str">
        <f>IF(AA1020="","",SUMIFS(商品管理表!$N$8:$N$10000,商品管理表!$C$8:$C$10000,仕入れ管理表!$D1020,商品管理表!$Y$8:$Y$10000,"済"))</f>
        <v/>
      </c>
      <c r="AE1020" s="35" t="str">
        <f t="shared" si="265"/>
        <v/>
      </c>
      <c r="AF1020" s="18"/>
      <c r="AG1020" s="18"/>
      <c r="AH1020" s="18"/>
      <c r="AI1020" s="156" t="str">
        <f t="shared" si="261"/>
        <v/>
      </c>
      <c r="AJ1020" s="127"/>
      <c r="AK1020" s="128" t="str">
        <f t="shared" si="262"/>
        <v/>
      </c>
      <c r="AL1020" s="128"/>
    </row>
    <row r="1021" spans="3:38" x14ac:dyDescent="0.2">
      <c r="C1021" s="150">
        <v>1013</v>
      </c>
      <c r="D1021" s="151"/>
      <c r="E1021" s="21"/>
      <c r="F1021" s="24"/>
      <c r="G1021" s="3"/>
      <c r="H1021" s="3"/>
      <c r="I1021" s="26"/>
      <c r="J1021" s="26"/>
      <c r="K1021" s="33"/>
      <c r="L1021" s="34"/>
      <c r="M1021" s="34" t="str">
        <f t="shared" si="253"/>
        <v/>
      </c>
      <c r="N1021" s="34" t="str">
        <f t="shared" si="251"/>
        <v/>
      </c>
      <c r="O1021" s="34"/>
      <c r="P1021" s="34" t="str">
        <f t="shared" si="252"/>
        <v/>
      </c>
      <c r="Q1021" s="34" t="str">
        <f t="shared" si="254"/>
        <v/>
      </c>
      <c r="R1021" s="34" t="str">
        <f t="shared" si="255"/>
        <v/>
      </c>
      <c r="S1021" s="19" t="str">
        <f t="shared" si="256"/>
        <v/>
      </c>
      <c r="T1021" s="19"/>
      <c r="U1021" s="19" t="str">
        <f t="shared" si="263"/>
        <v/>
      </c>
      <c r="V1021" s="19" t="str">
        <f t="shared" si="257"/>
        <v/>
      </c>
      <c r="W1021" s="19" t="str">
        <f t="shared" si="258"/>
        <v/>
      </c>
      <c r="X1021" s="19" t="str">
        <f t="shared" si="259"/>
        <v/>
      </c>
      <c r="Y1021" s="19" t="str">
        <f t="shared" si="264"/>
        <v/>
      </c>
      <c r="Z1021" s="27" t="str">
        <f t="shared" si="260"/>
        <v/>
      </c>
      <c r="AA1021" s="32"/>
      <c r="AB1021" s="36"/>
      <c r="AC1021" s="35" t="str">
        <f t="shared" si="250"/>
        <v/>
      </c>
      <c r="AD1021" s="35" t="str">
        <f>IF(AA1021="","",SUMIFS(商品管理表!$N$8:$N$10000,商品管理表!$C$8:$C$10000,仕入れ管理表!$D1021,商品管理表!$Y$8:$Y$10000,"済"))</f>
        <v/>
      </c>
      <c r="AE1021" s="35" t="str">
        <f t="shared" si="265"/>
        <v/>
      </c>
      <c r="AF1021" s="18"/>
      <c r="AG1021" s="18"/>
      <c r="AH1021" s="18"/>
      <c r="AI1021" s="156" t="str">
        <f t="shared" si="261"/>
        <v/>
      </c>
      <c r="AJ1021" s="127"/>
      <c r="AK1021" s="128" t="str">
        <f t="shared" si="262"/>
        <v/>
      </c>
      <c r="AL1021" s="128"/>
    </row>
    <row r="1022" spans="3:38" x14ac:dyDescent="0.2">
      <c r="C1022" s="150">
        <v>1014</v>
      </c>
      <c r="D1022" s="151"/>
      <c r="E1022" s="21"/>
      <c r="F1022" s="24"/>
      <c r="G1022" s="3"/>
      <c r="H1022" s="3"/>
      <c r="I1022" s="26"/>
      <c r="J1022" s="26"/>
      <c r="K1022" s="33"/>
      <c r="L1022" s="34"/>
      <c r="M1022" s="34" t="str">
        <f t="shared" si="253"/>
        <v/>
      </c>
      <c r="N1022" s="34" t="str">
        <f t="shared" si="251"/>
        <v/>
      </c>
      <c r="O1022" s="34"/>
      <c r="P1022" s="34" t="str">
        <f t="shared" si="252"/>
        <v/>
      </c>
      <c r="Q1022" s="34" t="str">
        <f t="shared" si="254"/>
        <v/>
      </c>
      <c r="R1022" s="34" t="str">
        <f t="shared" si="255"/>
        <v/>
      </c>
      <c r="S1022" s="19" t="str">
        <f t="shared" si="256"/>
        <v/>
      </c>
      <c r="T1022" s="19"/>
      <c r="U1022" s="19" t="str">
        <f t="shared" si="263"/>
        <v/>
      </c>
      <c r="V1022" s="19" t="str">
        <f t="shared" si="257"/>
        <v/>
      </c>
      <c r="W1022" s="19" t="str">
        <f t="shared" si="258"/>
        <v/>
      </c>
      <c r="X1022" s="19" t="str">
        <f t="shared" si="259"/>
        <v/>
      </c>
      <c r="Y1022" s="19" t="str">
        <f t="shared" si="264"/>
        <v/>
      </c>
      <c r="Z1022" s="27" t="str">
        <f t="shared" si="260"/>
        <v/>
      </c>
      <c r="AA1022" s="32"/>
      <c r="AB1022" s="36"/>
      <c r="AC1022" s="35" t="str">
        <f t="shared" si="250"/>
        <v/>
      </c>
      <c r="AD1022" s="35" t="str">
        <f>IF(AA1022="","",SUMIFS(商品管理表!$N$8:$N$10000,商品管理表!$C$8:$C$10000,仕入れ管理表!$D1022,商品管理表!$Y$8:$Y$10000,"済"))</f>
        <v/>
      </c>
      <c r="AE1022" s="35" t="str">
        <f t="shared" si="265"/>
        <v/>
      </c>
      <c r="AF1022" s="18"/>
      <c r="AG1022" s="18"/>
      <c r="AH1022" s="18"/>
      <c r="AI1022" s="156" t="str">
        <f t="shared" si="261"/>
        <v/>
      </c>
      <c r="AJ1022" s="127"/>
      <c r="AK1022" s="128" t="str">
        <f t="shared" si="262"/>
        <v/>
      </c>
      <c r="AL1022" s="128"/>
    </row>
    <row r="1023" spans="3:38" x14ac:dyDescent="0.2">
      <c r="C1023" s="150">
        <v>1015</v>
      </c>
      <c r="D1023" s="151"/>
      <c r="E1023" s="21"/>
      <c r="F1023" s="24"/>
      <c r="G1023" s="3"/>
      <c r="H1023" s="3"/>
      <c r="I1023" s="26"/>
      <c r="J1023" s="26"/>
      <c r="K1023" s="33"/>
      <c r="L1023" s="34"/>
      <c r="M1023" s="34" t="str">
        <f t="shared" si="253"/>
        <v/>
      </c>
      <c r="N1023" s="34" t="str">
        <f t="shared" si="251"/>
        <v/>
      </c>
      <c r="O1023" s="34"/>
      <c r="P1023" s="34" t="str">
        <f t="shared" si="252"/>
        <v/>
      </c>
      <c r="Q1023" s="34" t="str">
        <f t="shared" si="254"/>
        <v/>
      </c>
      <c r="R1023" s="34" t="str">
        <f t="shared" si="255"/>
        <v/>
      </c>
      <c r="S1023" s="19" t="str">
        <f t="shared" si="256"/>
        <v/>
      </c>
      <c r="T1023" s="19"/>
      <c r="U1023" s="19" t="str">
        <f t="shared" si="263"/>
        <v/>
      </c>
      <c r="V1023" s="19" t="str">
        <f t="shared" si="257"/>
        <v/>
      </c>
      <c r="W1023" s="19" t="str">
        <f t="shared" si="258"/>
        <v/>
      </c>
      <c r="X1023" s="19" t="str">
        <f t="shared" si="259"/>
        <v/>
      </c>
      <c r="Y1023" s="19" t="str">
        <f t="shared" si="264"/>
        <v/>
      </c>
      <c r="Z1023" s="27" t="str">
        <f t="shared" si="260"/>
        <v/>
      </c>
      <c r="AA1023" s="32"/>
      <c r="AB1023" s="36"/>
      <c r="AC1023" s="35" t="str">
        <f t="shared" si="250"/>
        <v/>
      </c>
      <c r="AD1023" s="35" t="str">
        <f>IF(AA1023="","",SUMIFS(商品管理表!$N$8:$N$10000,商品管理表!$C$8:$C$10000,仕入れ管理表!$D1023,商品管理表!$Y$8:$Y$10000,"済"))</f>
        <v/>
      </c>
      <c r="AE1023" s="35" t="str">
        <f t="shared" si="265"/>
        <v/>
      </c>
      <c r="AF1023" s="18"/>
      <c r="AG1023" s="18"/>
      <c r="AH1023" s="18"/>
      <c r="AI1023" s="156" t="str">
        <f t="shared" si="261"/>
        <v/>
      </c>
      <c r="AJ1023" s="127"/>
      <c r="AK1023" s="128" t="str">
        <f t="shared" si="262"/>
        <v/>
      </c>
      <c r="AL1023" s="128"/>
    </row>
    <row r="1024" spans="3:38" x14ac:dyDescent="0.2">
      <c r="C1024" s="150">
        <v>1016</v>
      </c>
      <c r="D1024" s="151"/>
      <c r="E1024" s="21"/>
      <c r="F1024" s="24"/>
      <c r="G1024" s="3"/>
      <c r="H1024" s="3"/>
      <c r="I1024" s="26"/>
      <c r="J1024" s="26"/>
      <c r="K1024" s="33"/>
      <c r="L1024" s="34"/>
      <c r="M1024" s="34" t="str">
        <f t="shared" si="253"/>
        <v/>
      </c>
      <c r="N1024" s="34" t="str">
        <f t="shared" si="251"/>
        <v/>
      </c>
      <c r="O1024" s="34"/>
      <c r="P1024" s="34" t="str">
        <f t="shared" si="252"/>
        <v/>
      </c>
      <c r="Q1024" s="34" t="str">
        <f t="shared" si="254"/>
        <v/>
      </c>
      <c r="R1024" s="34" t="str">
        <f t="shared" si="255"/>
        <v/>
      </c>
      <c r="S1024" s="19" t="str">
        <f t="shared" si="256"/>
        <v/>
      </c>
      <c r="T1024" s="19"/>
      <c r="U1024" s="19" t="str">
        <f t="shared" si="263"/>
        <v/>
      </c>
      <c r="V1024" s="19" t="str">
        <f t="shared" si="257"/>
        <v/>
      </c>
      <c r="W1024" s="19" t="str">
        <f t="shared" si="258"/>
        <v/>
      </c>
      <c r="X1024" s="19" t="str">
        <f t="shared" si="259"/>
        <v/>
      </c>
      <c r="Y1024" s="19" t="str">
        <f t="shared" si="264"/>
        <v/>
      </c>
      <c r="Z1024" s="27" t="str">
        <f t="shared" si="260"/>
        <v/>
      </c>
      <c r="AA1024" s="32"/>
      <c r="AB1024" s="36"/>
      <c r="AC1024" s="35" t="str">
        <f t="shared" si="250"/>
        <v/>
      </c>
      <c r="AD1024" s="35" t="str">
        <f>IF(AA1024="","",SUMIFS(商品管理表!$N$8:$N$10000,商品管理表!$C$8:$C$10000,仕入れ管理表!$D1024,商品管理表!$Y$8:$Y$10000,"済"))</f>
        <v/>
      </c>
      <c r="AE1024" s="35" t="str">
        <f t="shared" si="265"/>
        <v/>
      </c>
      <c r="AF1024" s="18"/>
      <c r="AG1024" s="18"/>
      <c r="AH1024" s="18"/>
      <c r="AI1024" s="156" t="str">
        <f t="shared" si="261"/>
        <v/>
      </c>
      <c r="AJ1024" s="127"/>
      <c r="AK1024" s="128" t="str">
        <f t="shared" si="262"/>
        <v/>
      </c>
      <c r="AL1024" s="128"/>
    </row>
    <row r="1025" spans="3:38" x14ac:dyDescent="0.2">
      <c r="C1025" s="150">
        <v>1017</v>
      </c>
      <c r="D1025" s="151"/>
      <c r="E1025" s="21"/>
      <c r="F1025" s="24"/>
      <c r="G1025" s="3"/>
      <c r="H1025" s="3"/>
      <c r="I1025" s="26"/>
      <c r="J1025" s="26"/>
      <c r="K1025" s="33"/>
      <c r="L1025" s="34"/>
      <c r="M1025" s="34" t="str">
        <f t="shared" si="253"/>
        <v/>
      </c>
      <c r="N1025" s="34" t="str">
        <f t="shared" si="251"/>
        <v/>
      </c>
      <c r="O1025" s="34"/>
      <c r="P1025" s="34" t="str">
        <f t="shared" si="252"/>
        <v/>
      </c>
      <c r="Q1025" s="34" t="str">
        <f t="shared" si="254"/>
        <v/>
      </c>
      <c r="R1025" s="34" t="str">
        <f t="shared" si="255"/>
        <v/>
      </c>
      <c r="S1025" s="19" t="str">
        <f t="shared" si="256"/>
        <v/>
      </c>
      <c r="T1025" s="19"/>
      <c r="U1025" s="19" t="str">
        <f t="shared" si="263"/>
        <v/>
      </c>
      <c r="V1025" s="19" t="str">
        <f t="shared" si="257"/>
        <v/>
      </c>
      <c r="W1025" s="19" t="str">
        <f t="shared" si="258"/>
        <v/>
      </c>
      <c r="X1025" s="19" t="str">
        <f t="shared" si="259"/>
        <v/>
      </c>
      <c r="Y1025" s="19" t="str">
        <f t="shared" si="264"/>
        <v/>
      </c>
      <c r="Z1025" s="27" t="str">
        <f t="shared" si="260"/>
        <v/>
      </c>
      <c r="AA1025" s="32"/>
      <c r="AB1025" s="36"/>
      <c r="AC1025" s="35" t="str">
        <f t="shared" si="250"/>
        <v/>
      </c>
      <c r="AD1025" s="35" t="str">
        <f>IF(AA1025="","",SUMIFS(商品管理表!$N$8:$N$10000,商品管理表!$C$8:$C$10000,仕入れ管理表!$D1025,商品管理表!$Y$8:$Y$10000,"済"))</f>
        <v/>
      </c>
      <c r="AE1025" s="35" t="str">
        <f t="shared" si="265"/>
        <v/>
      </c>
      <c r="AF1025" s="18"/>
      <c r="AG1025" s="18"/>
      <c r="AH1025" s="18"/>
      <c r="AI1025" s="156" t="str">
        <f t="shared" si="261"/>
        <v/>
      </c>
      <c r="AJ1025" s="127"/>
      <c r="AK1025" s="128" t="str">
        <f t="shared" si="262"/>
        <v/>
      </c>
      <c r="AL1025" s="128"/>
    </row>
    <row r="1026" spans="3:38" x14ac:dyDescent="0.2">
      <c r="C1026" s="150">
        <v>1018</v>
      </c>
      <c r="D1026" s="151"/>
      <c r="E1026" s="21"/>
      <c r="F1026" s="24"/>
      <c r="G1026" s="3"/>
      <c r="H1026" s="3"/>
      <c r="I1026" s="26"/>
      <c r="J1026" s="26"/>
      <c r="K1026" s="33"/>
      <c r="L1026" s="34"/>
      <c r="M1026" s="34" t="str">
        <f t="shared" si="253"/>
        <v/>
      </c>
      <c r="N1026" s="34" t="str">
        <f t="shared" si="251"/>
        <v/>
      </c>
      <c r="O1026" s="34"/>
      <c r="P1026" s="34" t="str">
        <f t="shared" si="252"/>
        <v/>
      </c>
      <c r="Q1026" s="34" t="str">
        <f t="shared" si="254"/>
        <v/>
      </c>
      <c r="R1026" s="34" t="str">
        <f t="shared" si="255"/>
        <v/>
      </c>
      <c r="S1026" s="19" t="str">
        <f t="shared" si="256"/>
        <v/>
      </c>
      <c r="T1026" s="19"/>
      <c r="U1026" s="19" t="str">
        <f t="shared" si="263"/>
        <v/>
      </c>
      <c r="V1026" s="19" t="str">
        <f t="shared" si="257"/>
        <v/>
      </c>
      <c r="W1026" s="19" t="str">
        <f t="shared" si="258"/>
        <v/>
      </c>
      <c r="X1026" s="19" t="str">
        <f t="shared" si="259"/>
        <v/>
      </c>
      <c r="Y1026" s="19" t="str">
        <f t="shared" si="264"/>
        <v/>
      </c>
      <c r="Z1026" s="27" t="str">
        <f t="shared" si="260"/>
        <v/>
      </c>
      <c r="AA1026" s="32"/>
      <c r="AB1026" s="36"/>
      <c r="AC1026" s="35" t="str">
        <f t="shared" si="250"/>
        <v/>
      </c>
      <c r="AD1026" s="35" t="str">
        <f>IF(AA1026="","",SUMIFS(商品管理表!$N$8:$N$10000,商品管理表!$C$8:$C$10000,仕入れ管理表!$D1026,商品管理表!$Y$8:$Y$10000,"済"))</f>
        <v/>
      </c>
      <c r="AE1026" s="35" t="str">
        <f t="shared" si="265"/>
        <v/>
      </c>
      <c r="AF1026" s="18"/>
      <c r="AG1026" s="18"/>
      <c r="AH1026" s="18"/>
      <c r="AI1026" s="156" t="str">
        <f t="shared" si="261"/>
        <v/>
      </c>
      <c r="AJ1026" s="127"/>
      <c r="AK1026" s="128" t="str">
        <f t="shared" si="262"/>
        <v/>
      </c>
      <c r="AL1026" s="128"/>
    </row>
    <row r="1027" spans="3:38" x14ac:dyDescent="0.2">
      <c r="C1027" s="150">
        <v>1019</v>
      </c>
      <c r="D1027" s="151"/>
      <c r="E1027" s="21"/>
      <c r="F1027" s="24"/>
      <c r="G1027" s="3"/>
      <c r="H1027" s="3"/>
      <c r="I1027" s="26"/>
      <c r="J1027" s="26"/>
      <c r="K1027" s="33"/>
      <c r="L1027" s="34"/>
      <c r="M1027" s="34" t="str">
        <f t="shared" si="253"/>
        <v/>
      </c>
      <c r="N1027" s="34" t="str">
        <f t="shared" si="251"/>
        <v/>
      </c>
      <c r="O1027" s="34"/>
      <c r="P1027" s="34" t="str">
        <f t="shared" si="252"/>
        <v/>
      </c>
      <c r="Q1027" s="34" t="str">
        <f t="shared" si="254"/>
        <v/>
      </c>
      <c r="R1027" s="34" t="str">
        <f t="shared" si="255"/>
        <v/>
      </c>
      <c r="S1027" s="19" t="str">
        <f t="shared" si="256"/>
        <v/>
      </c>
      <c r="T1027" s="19"/>
      <c r="U1027" s="19" t="str">
        <f t="shared" si="263"/>
        <v/>
      </c>
      <c r="V1027" s="19" t="str">
        <f t="shared" si="257"/>
        <v/>
      </c>
      <c r="W1027" s="19" t="str">
        <f t="shared" si="258"/>
        <v/>
      </c>
      <c r="X1027" s="19" t="str">
        <f t="shared" si="259"/>
        <v/>
      </c>
      <c r="Y1027" s="19" t="str">
        <f t="shared" si="264"/>
        <v/>
      </c>
      <c r="Z1027" s="27" t="str">
        <f t="shared" si="260"/>
        <v/>
      </c>
      <c r="AA1027" s="32"/>
      <c r="AB1027" s="36"/>
      <c r="AC1027" s="35" t="str">
        <f t="shared" si="250"/>
        <v/>
      </c>
      <c r="AD1027" s="35" t="str">
        <f>IF(AA1027="","",SUMIFS(商品管理表!$N$8:$N$10000,商品管理表!$C$8:$C$10000,仕入れ管理表!$D1027,商品管理表!$Y$8:$Y$10000,"済"))</f>
        <v/>
      </c>
      <c r="AE1027" s="35" t="str">
        <f t="shared" si="265"/>
        <v/>
      </c>
      <c r="AF1027" s="18"/>
      <c r="AG1027" s="18"/>
      <c r="AH1027" s="18"/>
      <c r="AI1027" s="156" t="str">
        <f t="shared" si="261"/>
        <v/>
      </c>
      <c r="AJ1027" s="127"/>
      <c r="AK1027" s="128" t="str">
        <f t="shared" si="262"/>
        <v/>
      </c>
      <c r="AL1027" s="128"/>
    </row>
    <row r="1028" spans="3:38" x14ac:dyDescent="0.2">
      <c r="C1028" s="150">
        <v>1020</v>
      </c>
      <c r="D1028" s="151"/>
      <c r="E1028" s="21"/>
      <c r="F1028" s="24"/>
      <c r="G1028" s="3"/>
      <c r="H1028" s="3"/>
      <c r="I1028" s="26"/>
      <c r="J1028" s="26"/>
      <c r="K1028" s="33"/>
      <c r="L1028" s="34"/>
      <c r="M1028" s="34" t="str">
        <f t="shared" si="253"/>
        <v/>
      </c>
      <c r="N1028" s="34" t="str">
        <f t="shared" si="251"/>
        <v/>
      </c>
      <c r="O1028" s="34"/>
      <c r="P1028" s="34" t="str">
        <f t="shared" si="252"/>
        <v/>
      </c>
      <c r="Q1028" s="34" t="str">
        <f t="shared" si="254"/>
        <v/>
      </c>
      <c r="R1028" s="34" t="str">
        <f t="shared" si="255"/>
        <v/>
      </c>
      <c r="S1028" s="19" t="str">
        <f t="shared" si="256"/>
        <v/>
      </c>
      <c r="T1028" s="19"/>
      <c r="U1028" s="19" t="str">
        <f t="shared" si="263"/>
        <v/>
      </c>
      <c r="V1028" s="19" t="str">
        <f t="shared" si="257"/>
        <v/>
      </c>
      <c r="W1028" s="19" t="str">
        <f t="shared" si="258"/>
        <v/>
      </c>
      <c r="X1028" s="19" t="str">
        <f t="shared" si="259"/>
        <v/>
      </c>
      <c r="Y1028" s="19" t="str">
        <f t="shared" si="264"/>
        <v/>
      </c>
      <c r="Z1028" s="27" t="str">
        <f t="shared" si="260"/>
        <v/>
      </c>
      <c r="AA1028" s="32"/>
      <c r="AB1028" s="36"/>
      <c r="AC1028" s="35" t="str">
        <f t="shared" si="250"/>
        <v/>
      </c>
      <c r="AD1028" s="35" t="str">
        <f>IF(AA1028="","",SUMIFS(商品管理表!$N$8:$N$10000,商品管理表!$C$8:$C$10000,仕入れ管理表!$D1028,商品管理表!$Y$8:$Y$10000,"済"))</f>
        <v/>
      </c>
      <c r="AE1028" s="35" t="str">
        <f t="shared" si="265"/>
        <v/>
      </c>
      <c r="AF1028" s="18"/>
      <c r="AG1028" s="18"/>
      <c r="AH1028" s="18"/>
      <c r="AI1028" s="156" t="str">
        <f t="shared" si="261"/>
        <v/>
      </c>
      <c r="AJ1028" s="127"/>
      <c r="AK1028" s="128" t="str">
        <f t="shared" si="262"/>
        <v/>
      </c>
      <c r="AL1028" s="128"/>
    </row>
    <row r="1029" spans="3:38" x14ac:dyDescent="0.2">
      <c r="C1029" s="150">
        <v>1021</v>
      </c>
      <c r="D1029" s="151"/>
      <c r="E1029" s="21"/>
      <c r="F1029" s="24"/>
      <c r="G1029" s="3"/>
      <c r="H1029" s="3"/>
      <c r="I1029" s="26"/>
      <c r="J1029" s="26"/>
      <c r="K1029" s="33"/>
      <c r="L1029" s="34"/>
      <c r="M1029" s="34" t="str">
        <f t="shared" si="253"/>
        <v/>
      </c>
      <c r="N1029" s="34" t="str">
        <f t="shared" si="251"/>
        <v/>
      </c>
      <c r="O1029" s="34"/>
      <c r="P1029" s="34" t="str">
        <f t="shared" si="252"/>
        <v/>
      </c>
      <c r="Q1029" s="34" t="str">
        <f t="shared" si="254"/>
        <v/>
      </c>
      <c r="R1029" s="34" t="str">
        <f t="shared" si="255"/>
        <v/>
      </c>
      <c r="S1029" s="19" t="str">
        <f t="shared" si="256"/>
        <v/>
      </c>
      <c r="T1029" s="19"/>
      <c r="U1029" s="19" t="str">
        <f t="shared" si="263"/>
        <v/>
      </c>
      <c r="V1029" s="19" t="str">
        <f t="shared" si="257"/>
        <v/>
      </c>
      <c r="W1029" s="19" t="str">
        <f t="shared" si="258"/>
        <v/>
      </c>
      <c r="X1029" s="19" t="str">
        <f t="shared" si="259"/>
        <v/>
      </c>
      <c r="Y1029" s="19" t="str">
        <f t="shared" si="264"/>
        <v/>
      </c>
      <c r="Z1029" s="27" t="str">
        <f t="shared" si="260"/>
        <v/>
      </c>
      <c r="AA1029" s="32"/>
      <c r="AB1029" s="36"/>
      <c r="AC1029" s="35" t="str">
        <f t="shared" si="250"/>
        <v/>
      </c>
      <c r="AD1029" s="35" t="str">
        <f>IF(AA1029="","",SUMIFS(商品管理表!$N$8:$N$10000,商品管理表!$C$8:$C$10000,仕入れ管理表!$D1029,商品管理表!$Y$8:$Y$10000,"済"))</f>
        <v/>
      </c>
      <c r="AE1029" s="35" t="str">
        <f t="shared" si="265"/>
        <v/>
      </c>
      <c r="AF1029" s="18"/>
      <c r="AG1029" s="18"/>
      <c r="AH1029" s="18"/>
      <c r="AI1029" s="156" t="str">
        <f t="shared" si="261"/>
        <v/>
      </c>
      <c r="AJ1029" s="127"/>
      <c r="AK1029" s="128" t="str">
        <f t="shared" si="262"/>
        <v/>
      </c>
      <c r="AL1029" s="128"/>
    </row>
    <row r="1030" spans="3:38" x14ac:dyDescent="0.2">
      <c r="C1030" s="150">
        <v>1022</v>
      </c>
      <c r="D1030" s="151"/>
      <c r="E1030" s="21"/>
      <c r="F1030" s="24"/>
      <c r="G1030" s="3"/>
      <c r="H1030" s="3"/>
      <c r="I1030" s="26"/>
      <c r="J1030" s="26"/>
      <c r="K1030" s="33"/>
      <c r="L1030" s="34"/>
      <c r="M1030" s="34" t="str">
        <f t="shared" si="253"/>
        <v/>
      </c>
      <c r="N1030" s="34" t="str">
        <f t="shared" si="251"/>
        <v/>
      </c>
      <c r="O1030" s="34"/>
      <c r="P1030" s="34" t="str">
        <f t="shared" si="252"/>
        <v/>
      </c>
      <c r="Q1030" s="34" t="str">
        <f t="shared" si="254"/>
        <v/>
      </c>
      <c r="R1030" s="34" t="str">
        <f t="shared" si="255"/>
        <v/>
      </c>
      <c r="S1030" s="19" t="str">
        <f t="shared" si="256"/>
        <v/>
      </c>
      <c r="T1030" s="19"/>
      <c r="U1030" s="19" t="str">
        <f t="shared" si="263"/>
        <v/>
      </c>
      <c r="V1030" s="19" t="str">
        <f t="shared" si="257"/>
        <v/>
      </c>
      <c r="W1030" s="19" t="str">
        <f t="shared" si="258"/>
        <v/>
      </c>
      <c r="X1030" s="19" t="str">
        <f t="shared" si="259"/>
        <v/>
      </c>
      <c r="Y1030" s="19" t="str">
        <f t="shared" si="264"/>
        <v/>
      </c>
      <c r="Z1030" s="27" t="str">
        <f t="shared" si="260"/>
        <v/>
      </c>
      <c r="AA1030" s="32"/>
      <c r="AB1030" s="36"/>
      <c r="AC1030" s="35" t="str">
        <f t="shared" si="250"/>
        <v/>
      </c>
      <c r="AD1030" s="35" t="str">
        <f>IF(AA1030="","",SUMIFS(商品管理表!$N$8:$N$10000,商品管理表!$C$8:$C$10000,仕入れ管理表!$D1030,商品管理表!$Y$8:$Y$10000,"済"))</f>
        <v/>
      </c>
      <c r="AE1030" s="35" t="str">
        <f t="shared" si="265"/>
        <v/>
      </c>
      <c r="AF1030" s="18"/>
      <c r="AG1030" s="18"/>
      <c r="AH1030" s="18"/>
      <c r="AI1030" s="156" t="str">
        <f t="shared" si="261"/>
        <v/>
      </c>
      <c r="AJ1030" s="127"/>
      <c r="AK1030" s="128" t="str">
        <f t="shared" si="262"/>
        <v/>
      </c>
      <c r="AL1030" s="128"/>
    </row>
    <row r="1031" spans="3:38" x14ac:dyDescent="0.2">
      <c r="C1031" s="150">
        <v>1023</v>
      </c>
      <c r="D1031" s="151"/>
      <c r="E1031" s="21"/>
      <c r="F1031" s="24"/>
      <c r="G1031" s="3"/>
      <c r="H1031" s="3"/>
      <c r="I1031" s="26"/>
      <c r="J1031" s="26"/>
      <c r="K1031" s="33"/>
      <c r="L1031" s="34"/>
      <c r="M1031" s="34" t="str">
        <f t="shared" si="253"/>
        <v/>
      </c>
      <c r="N1031" s="34" t="str">
        <f t="shared" si="251"/>
        <v/>
      </c>
      <c r="O1031" s="34"/>
      <c r="P1031" s="34" t="str">
        <f t="shared" si="252"/>
        <v/>
      </c>
      <c r="Q1031" s="34" t="str">
        <f t="shared" si="254"/>
        <v/>
      </c>
      <c r="R1031" s="34" t="str">
        <f t="shared" si="255"/>
        <v/>
      </c>
      <c r="S1031" s="19" t="str">
        <f t="shared" si="256"/>
        <v/>
      </c>
      <c r="T1031" s="19"/>
      <c r="U1031" s="19" t="str">
        <f t="shared" si="263"/>
        <v/>
      </c>
      <c r="V1031" s="19" t="str">
        <f t="shared" si="257"/>
        <v/>
      </c>
      <c r="W1031" s="19" t="str">
        <f t="shared" si="258"/>
        <v/>
      </c>
      <c r="X1031" s="19" t="str">
        <f t="shared" si="259"/>
        <v/>
      </c>
      <c r="Y1031" s="19" t="str">
        <f t="shared" si="264"/>
        <v/>
      </c>
      <c r="Z1031" s="27" t="str">
        <f t="shared" si="260"/>
        <v/>
      </c>
      <c r="AA1031" s="32"/>
      <c r="AB1031" s="36"/>
      <c r="AC1031" s="35" t="str">
        <f t="shared" si="250"/>
        <v/>
      </c>
      <c r="AD1031" s="35" t="str">
        <f>IF(AA1031="","",SUMIFS(商品管理表!$N$8:$N$10000,商品管理表!$C$8:$C$10000,仕入れ管理表!$D1031,商品管理表!$Y$8:$Y$10000,"済"))</f>
        <v/>
      </c>
      <c r="AE1031" s="35" t="str">
        <f t="shared" si="265"/>
        <v/>
      </c>
      <c r="AF1031" s="18"/>
      <c r="AG1031" s="18"/>
      <c r="AH1031" s="18"/>
      <c r="AI1031" s="156" t="str">
        <f t="shared" si="261"/>
        <v/>
      </c>
      <c r="AJ1031" s="127"/>
      <c r="AK1031" s="128" t="str">
        <f t="shared" si="262"/>
        <v/>
      </c>
      <c r="AL1031" s="128"/>
    </row>
    <row r="1032" spans="3:38" x14ac:dyDescent="0.2">
      <c r="C1032" s="150">
        <v>1024</v>
      </c>
      <c r="D1032" s="151"/>
      <c r="E1032" s="21"/>
      <c r="F1032" s="24"/>
      <c r="G1032" s="3"/>
      <c r="H1032" s="3"/>
      <c r="I1032" s="26"/>
      <c r="J1032" s="26"/>
      <c r="K1032" s="33"/>
      <c r="L1032" s="34"/>
      <c r="M1032" s="34" t="str">
        <f t="shared" si="253"/>
        <v/>
      </c>
      <c r="N1032" s="34" t="str">
        <f t="shared" si="251"/>
        <v/>
      </c>
      <c r="O1032" s="34"/>
      <c r="P1032" s="34" t="str">
        <f t="shared" si="252"/>
        <v/>
      </c>
      <c r="Q1032" s="34" t="str">
        <f t="shared" si="254"/>
        <v/>
      </c>
      <c r="R1032" s="34" t="str">
        <f t="shared" si="255"/>
        <v/>
      </c>
      <c r="S1032" s="19" t="str">
        <f t="shared" si="256"/>
        <v/>
      </c>
      <c r="T1032" s="19"/>
      <c r="U1032" s="19" t="str">
        <f t="shared" si="263"/>
        <v/>
      </c>
      <c r="V1032" s="19" t="str">
        <f t="shared" si="257"/>
        <v/>
      </c>
      <c r="W1032" s="19" t="str">
        <f t="shared" si="258"/>
        <v/>
      </c>
      <c r="X1032" s="19" t="str">
        <f t="shared" si="259"/>
        <v/>
      </c>
      <c r="Y1032" s="19" t="str">
        <f t="shared" si="264"/>
        <v/>
      </c>
      <c r="Z1032" s="27" t="str">
        <f t="shared" si="260"/>
        <v/>
      </c>
      <c r="AA1032" s="32"/>
      <c r="AB1032" s="36"/>
      <c r="AC1032" s="35" t="str">
        <f t="shared" ref="AC1032:AC1095" si="266">IF(AB1032="","",IF(VLOOKUP($D1032,出品日データ,1,FALSE)="","","済"))</f>
        <v/>
      </c>
      <c r="AD1032" s="35" t="str">
        <f>IF(AA1032="","",SUMIFS(商品管理表!$N$8:$N$10000,商品管理表!$C$8:$C$10000,仕入れ管理表!$D1032,商品管理表!$Y$8:$Y$10000,"済"))</f>
        <v/>
      </c>
      <c r="AE1032" s="35" t="str">
        <f t="shared" si="265"/>
        <v/>
      </c>
      <c r="AF1032" s="18"/>
      <c r="AG1032" s="18"/>
      <c r="AH1032" s="18"/>
      <c r="AI1032" s="156" t="str">
        <f t="shared" si="261"/>
        <v/>
      </c>
      <c r="AJ1032" s="127"/>
      <c r="AK1032" s="128" t="str">
        <f t="shared" si="262"/>
        <v/>
      </c>
      <c r="AL1032" s="128"/>
    </row>
    <row r="1033" spans="3:38" x14ac:dyDescent="0.2">
      <c r="C1033" s="150">
        <v>1025</v>
      </c>
      <c r="D1033" s="151"/>
      <c r="E1033" s="21"/>
      <c r="F1033" s="24"/>
      <c r="G1033" s="3"/>
      <c r="H1033" s="3"/>
      <c r="I1033" s="26"/>
      <c r="J1033" s="26"/>
      <c r="K1033" s="33"/>
      <c r="L1033" s="34"/>
      <c r="M1033" s="34" t="str">
        <f t="shared" si="253"/>
        <v/>
      </c>
      <c r="N1033" s="34" t="str">
        <f t="shared" si="251"/>
        <v/>
      </c>
      <c r="O1033" s="34"/>
      <c r="P1033" s="34" t="str">
        <f t="shared" si="252"/>
        <v/>
      </c>
      <c r="Q1033" s="34" t="str">
        <f t="shared" si="254"/>
        <v/>
      </c>
      <c r="R1033" s="34" t="str">
        <f t="shared" si="255"/>
        <v/>
      </c>
      <c r="S1033" s="19" t="str">
        <f t="shared" si="256"/>
        <v/>
      </c>
      <c r="T1033" s="19"/>
      <c r="U1033" s="19" t="str">
        <f t="shared" si="263"/>
        <v/>
      </c>
      <c r="V1033" s="19" t="str">
        <f t="shared" si="257"/>
        <v/>
      </c>
      <c r="W1033" s="19" t="str">
        <f t="shared" si="258"/>
        <v/>
      </c>
      <c r="X1033" s="19" t="str">
        <f t="shared" si="259"/>
        <v/>
      </c>
      <c r="Y1033" s="19" t="str">
        <f t="shared" si="264"/>
        <v/>
      </c>
      <c r="Z1033" s="27" t="str">
        <f t="shared" si="260"/>
        <v/>
      </c>
      <c r="AA1033" s="32"/>
      <c r="AB1033" s="36"/>
      <c r="AC1033" s="35" t="str">
        <f t="shared" si="266"/>
        <v/>
      </c>
      <c r="AD1033" s="35" t="str">
        <f>IF(AA1033="","",SUMIFS(商品管理表!$N$8:$N$10000,商品管理表!$C$8:$C$10000,仕入れ管理表!$D1033,商品管理表!$Y$8:$Y$10000,"済"))</f>
        <v/>
      </c>
      <c r="AE1033" s="35" t="str">
        <f t="shared" si="265"/>
        <v/>
      </c>
      <c r="AF1033" s="18"/>
      <c r="AG1033" s="18"/>
      <c r="AH1033" s="18"/>
      <c r="AI1033" s="156" t="str">
        <f t="shared" si="261"/>
        <v/>
      </c>
      <c r="AJ1033" s="127"/>
      <c r="AK1033" s="128" t="str">
        <f t="shared" si="262"/>
        <v/>
      </c>
      <c r="AL1033" s="128"/>
    </row>
    <row r="1034" spans="3:38" x14ac:dyDescent="0.2">
      <c r="C1034" s="150">
        <v>1026</v>
      </c>
      <c r="D1034" s="151"/>
      <c r="E1034" s="21"/>
      <c r="F1034" s="24"/>
      <c r="G1034" s="3"/>
      <c r="H1034" s="3"/>
      <c r="I1034" s="26"/>
      <c r="J1034" s="26"/>
      <c r="K1034" s="33"/>
      <c r="L1034" s="34"/>
      <c r="M1034" s="34" t="str">
        <f t="shared" si="253"/>
        <v/>
      </c>
      <c r="N1034" s="34" t="str">
        <f t="shared" ref="N1034:N1097" si="267">IF(L1034="","",L1034)</f>
        <v/>
      </c>
      <c r="O1034" s="34"/>
      <c r="P1034" s="34" t="str">
        <f t="shared" ref="P1034:P1097" si="268">IF(L1034="","",(N1034+O1034)*1.016)</f>
        <v/>
      </c>
      <c r="Q1034" s="34" t="str">
        <f t="shared" si="254"/>
        <v/>
      </c>
      <c r="R1034" s="34" t="str">
        <f t="shared" si="255"/>
        <v/>
      </c>
      <c r="S1034" s="19" t="str">
        <f t="shared" si="256"/>
        <v/>
      </c>
      <c r="T1034" s="19"/>
      <c r="U1034" s="19" t="str">
        <f t="shared" si="263"/>
        <v/>
      </c>
      <c r="V1034" s="19" t="str">
        <f t="shared" si="257"/>
        <v/>
      </c>
      <c r="W1034" s="19" t="str">
        <f t="shared" si="258"/>
        <v/>
      </c>
      <c r="X1034" s="19" t="str">
        <f t="shared" si="259"/>
        <v/>
      </c>
      <c r="Y1034" s="19" t="str">
        <f t="shared" si="264"/>
        <v/>
      </c>
      <c r="Z1034" s="27" t="str">
        <f t="shared" si="260"/>
        <v/>
      </c>
      <c r="AA1034" s="32"/>
      <c r="AB1034" s="36"/>
      <c r="AC1034" s="35" t="str">
        <f t="shared" si="266"/>
        <v/>
      </c>
      <c r="AD1034" s="35" t="str">
        <f>IF(AA1034="","",SUMIFS(商品管理表!$N$8:$N$10000,商品管理表!$C$8:$C$10000,仕入れ管理表!$D1034,商品管理表!$Y$8:$Y$10000,"済"))</f>
        <v/>
      </c>
      <c r="AE1034" s="35" t="str">
        <f t="shared" si="265"/>
        <v/>
      </c>
      <c r="AF1034" s="18"/>
      <c r="AG1034" s="18"/>
      <c r="AH1034" s="18"/>
      <c r="AI1034" s="156" t="str">
        <f t="shared" si="261"/>
        <v/>
      </c>
      <c r="AJ1034" s="127"/>
      <c r="AK1034" s="128" t="str">
        <f t="shared" si="262"/>
        <v/>
      </c>
      <c r="AL1034" s="128"/>
    </row>
    <row r="1035" spans="3:38" x14ac:dyDescent="0.2">
      <c r="C1035" s="150">
        <v>1027</v>
      </c>
      <c r="D1035" s="151"/>
      <c r="E1035" s="21"/>
      <c r="F1035" s="24"/>
      <c r="G1035" s="3"/>
      <c r="H1035" s="3"/>
      <c r="I1035" s="26"/>
      <c r="J1035" s="26"/>
      <c r="K1035" s="33"/>
      <c r="L1035" s="34"/>
      <c r="M1035" s="34" t="str">
        <f t="shared" ref="M1035:M1098" si="269">IF(L1035="","",L1035*K1035)</f>
        <v/>
      </c>
      <c r="N1035" s="34" t="str">
        <f t="shared" si="267"/>
        <v/>
      </c>
      <c r="O1035" s="34"/>
      <c r="P1035" s="34" t="str">
        <f t="shared" si="268"/>
        <v/>
      </c>
      <c r="Q1035" s="34" t="str">
        <f t="shared" ref="Q1035:Q1098" si="270">IF(N1035="","",IF(O1035="",0,N1035*0.1))</f>
        <v/>
      </c>
      <c r="R1035" s="34" t="str">
        <f t="shared" ref="R1035:R1098" si="271">IF(P1035="","",P1035+Q1035)</f>
        <v/>
      </c>
      <c r="S1035" s="19" t="str">
        <f t="shared" ref="S1035:S1098" si="272">IF(L1035="","",P1035*K1035)</f>
        <v/>
      </c>
      <c r="T1035" s="19"/>
      <c r="U1035" s="19" t="str">
        <f t="shared" si="263"/>
        <v/>
      </c>
      <c r="V1035" s="19" t="str">
        <f t="shared" ref="V1035:V1098" si="273">IF(T1035="","",T1035*0.0864)</f>
        <v/>
      </c>
      <c r="W1035" s="19" t="str">
        <f t="shared" ref="W1035:W1098" si="274">IF(U1035="","",U1035*0.0864)</f>
        <v/>
      </c>
      <c r="X1035" s="19" t="str">
        <f t="shared" ref="X1035:X1098" si="275">IF(T1035="","",T1035-R1035-V1035)</f>
        <v/>
      </c>
      <c r="Y1035" s="19" t="str">
        <f t="shared" si="264"/>
        <v/>
      </c>
      <c r="Z1035" s="27" t="str">
        <f t="shared" ref="Z1035:Z1098" si="276">IF(Y1035="","",Y1035/U1035)</f>
        <v/>
      </c>
      <c r="AA1035" s="32"/>
      <c r="AB1035" s="36"/>
      <c r="AC1035" s="35" t="str">
        <f t="shared" si="266"/>
        <v/>
      </c>
      <c r="AD1035" s="35" t="str">
        <f>IF(AA1035="","",SUMIFS(商品管理表!$N$8:$N$10000,商品管理表!$C$8:$C$10000,仕入れ管理表!$D1035,商品管理表!$Y$8:$Y$10000,"済"))</f>
        <v/>
      </c>
      <c r="AE1035" s="35" t="str">
        <f t="shared" si="265"/>
        <v/>
      </c>
      <c r="AF1035" s="18"/>
      <c r="AG1035" s="18"/>
      <c r="AH1035" s="18"/>
      <c r="AI1035" s="156" t="str">
        <f t="shared" ref="AI1035:AI1098" si="277">IF(O1035="","","MyUS")</f>
        <v/>
      </c>
      <c r="AJ1035" s="127"/>
      <c r="AK1035" s="128" t="str">
        <f t="shared" ref="AK1035:AK1098" si="278">IF(AA1035="済",N1035*AE1035,"")</f>
        <v/>
      </c>
      <c r="AL1035" s="128"/>
    </row>
    <row r="1036" spans="3:38" x14ac:dyDescent="0.2">
      <c r="C1036" s="150">
        <v>1028</v>
      </c>
      <c r="D1036" s="151"/>
      <c r="E1036" s="21"/>
      <c r="F1036" s="24"/>
      <c r="G1036" s="3"/>
      <c r="H1036" s="3"/>
      <c r="I1036" s="26"/>
      <c r="J1036" s="26"/>
      <c r="K1036" s="33"/>
      <c r="L1036" s="34"/>
      <c r="M1036" s="34" t="str">
        <f t="shared" si="269"/>
        <v/>
      </c>
      <c r="N1036" s="34" t="str">
        <f t="shared" si="267"/>
        <v/>
      </c>
      <c r="O1036" s="34"/>
      <c r="P1036" s="34" t="str">
        <f t="shared" si="268"/>
        <v/>
      </c>
      <c r="Q1036" s="34" t="str">
        <f t="shared" si="270"/>
        <v/>
      </c>
      <c r="R1036" s="34" t="str">
        <f t="shared" si="271"/>
        <v/>
      </c>
      <c r="S1036" s="19" t="str">
        <f t="shared" si="272"/>
        <v/>
      </c>
      <c r="T1036" s="19"/>
      <c r="U1036" s="19" t="str">
        <f t="shared" ref="U1036:U1099" si="279">IF(T1036="","",K1036*T1036)</f>
        <v/>
      </c>
      <c r="V1036" s="19" t="str">
        <f t="shared" si="273"/>
        <v/>
      </c>
      <c r="W1036" s="19" t="str">
        <f t="shared" si="274"/>
        <v/>
      </c>
      <c r="X1036" s="19" t="str">
        <f t="shared" si="275"/>
        <v/>
      </c>
      <c r="Y1036" s="19" t="str">
        <f t="shared" ref="Y1036:Y1099" si="280">IF(U1036="","",U1036-W1036-Q1036-S1036)</f>
        <v/>
      </c>
      <c r="Z1036" s="27" t="str">
        <f t="shared" si="276"/>
        <v/>
      </c>
      <c r="AA1036" s="32"/>
      <c r="AB1036" s="36"/>
      <c r="AC1036" s="35" t="str">
        <f t="shared" si="266"/>
        <v/>
      </c>
      <c r="AD1036" s="35" t="str">
        <f>IF(AA1036="","",SUMIFS(商品管理表!$N$8:$N$10000,商品管理表!$C$8:$C$10000,仕入れ管理表!$D1036,商品管理表!$Y$8:$Y$10000,"済"))</f>
        <v/>
      </c>
      <c r="AE1036" s="35" t="str">
        <f t="shared" ref="AE1036:AE1099" si="281">IF(AD1036&lt;&gt;"",K1036-AD1036,"")</f>
        <v/>
      </c>
      <c r="AF1036" s="18"/>
      <c r="AG1036" s="18"/>
      <c r="AH1036" s="18"/>
      <c r="AI1036" s="156" t="str">
        <f t="shared" si="277"/>
        <v/>
      </c>
      <c r="AJ1036" s="127"/>
      <c r="AK1036" s="128" t="str">
        <f t="shared" si="278"/>
        <v/>
      </c>
      <c r="AL1036" s="128"/>
    </row>
    <row r="1037" spans="3:38" x14ac:dyDescent="0.2">
      <c r="C1037" s="150">
        <v>1029</v>
      </c>
      <c r="D1037" s="151"/>
      <c r="E1037" s="21"/>
      <c r="F1037" s="24"/>
      <c r="G1037" s="3"/>
      <c r="H1037" s="3"/>
      <c r="I1037" s="26"/>
      <c r="J1037" s="26"/>
      <c r="K1037" s="33"/>
      <c r="L1037" s="34"/>
      <c r="M1037" s="34" t="str">
        <f t="shared" si="269"/>
        <v/>
      </c>
      <c r="N1037" s="34" t="str">
        <f t="shared" si="267"/>
        <v/>
      </c>
      <c r="O1037" s="34"/>
      <c r="P1037" s="34" t="str">
        <f t="shared" si="268"/>
        <v/>
      </c>
      <c r="Q1037" s="34" t="str">
        <f t="shared" si="270"/>
        <v/>
      </c>
      <c r="R1037" s="34" t="str">
        <f t="shared" si="271"/>
        <v/>
      </c>
      <c r="S1037" s="19" t="str">
        <f t="shared" si="272"/>
        <v/>
      </c>
      <c r="T1037" s="19"/>
      <c r="U1037" s="19" t="str">
        <f t="shared" si="279"/>
        <v/>
      </c>
      <c r="V1037" s="19" t="str">
        <f t="shared" si="273"/>
        <v/>
      </c>
      <c r="W1037" s="19" t="str">
        <f t="shared" si="274"/>
        <v/>
      </c>
      <c r="X1037" s="19" t="str">
        <f t="shared" si="275"/>
        <v/>
      </c>
      <c r="Y1037" s="19" t="str">
        <f t="shared" si="280"/>
        <v/>
      </c>
      <c r="Z1037" s="27" t="str">
        <f t="shared" si="276"/>
        <v/>
      </c>
      <c r="AA1037" s="32"/>
      <c r="AB1037" s="36"/>
      <c r="AC1037" s="35" t="str">
        <f t="shared" si="266"/>
        <v/>
      </c>
      <c r="AD1037" s="35" t="str">
        <f>IF(AA1037="","",SUMIFS(商品管理表!$N$8:$N$10000,商品管理表!$C$8:$C$10000,仕入れ管理表!$D1037,商品管理表!$Y$8:$Y$10000,"済"))</f>
        <v/>
      </c>
      <c r="AE1037" s="35" t="str">
        <f t="shared" si="281"/>
        <v/>
      </c>
      <c r="AF1037" s="18"/>
      <c r="AG1037" s="18"/>
      <c r="AH1037" s="18"/>
      <c r="AI1037" s="156" t="str">
        <f t="shared" si="277"/>
        <v/>
      </c>
      <c r="AJ1037" s="127"/>
      <c r="AK1037" s="128" t="str">
        <f t="shared" si="278"/>
        <v/>
      </c>
      <c r="AL1037" s="128"/>
    </row>
    <row r="1038" spans="3:38" x14ac:dyDescent="0.2">
      <c r="C1038" s="150">
        <v>1030</v>
      </c>
      <c r="D1038" s="151"/>
      <c r="E1038" s="21"/>
      <c r="F1038" s="24"/>
      <c r="G1038" s="3"/>
      <c r="H1038" s="3"/>
      <c r="I1038" s="26"/>
      <c r="J1038" s="26"/>
      <c r="K1038" s="33"/>
      <c r="L1038" s="34"/>
      <c r="M1038" s="34" t="str">
        <f t="shared" si="269"/>
        <v/>
      </c>
      <c r="N1038" s="34" t="str">
        <f t="shared" si="267"/>
        <v/>
      </c>
      <c r="O1038" s="34"/>
      <c r="P1038" s="34" t="str">
        <f t="shared" si="268"/>
        <v/>
      </c>
      <c r="Q1038" s="34" t="str">
        <f t="shared" si="270"/>
        <v/>
      </c>
      <c r="R1038" s="34" t="str">
        <f t="shared" si="271"/>
        <v/>
      </c>
      <c r="S1038" s="19" t="str">
        <f t="shared" si="272"/>
        <v/>
      </c>
      <c r="T1038" s="19"/>
      <c r="U1038" s="19" t="str">
        <f t="shared" si="279"/>
        <v/>
      </c>
      <c r="V1038" s="19" t="str">
        <f t="shared" si="273"/>
        <v/>
      </c>
      <c r="W1038" s="19" t="str">
        <f t="shared" si="274"/>
        <v/>
      </c>
      <c r="X1038" s="19" t="str">
        <f t="shared" si="275"/>
        <v/>
      </c>
      <c r="Y1038" s="19" t="str">
        <f t="shared" si="280"/>
        <v/>
      </c>
      <c r="Z1038" s="27" t="str">
        <f t="shared" si="276"/>
        <v/>
      </c>
      <c r="AA1038" s="32"/>
      <c r="AB1038" s="36"/>
      <c r="AC1038" s="35" t="str">
        <f t="shared" si="266"/>
        <v/>
      </c>
      <c r="AD1038" s="35" t="str">
        <f>IF(AA1038="","",SUMIFS(商品管理表!$N$8:$N$10000,商品管理表!$C$8:$C$10000,仕入れ管理表!$D1038,商品管理表!$Y$8:$Y$10000,"済"))</f>
        <v/>
      </c>
      <c r="AE1038" s="35" t="str">
        <f t="shared" si="281"/>
        <v/>
      </c>
      <c r="AF1038" s="18"/>
      <c r="AG1038" s="18"/>
      <c r="AH1038" s="18"/>
      <c r="AI1038" s="156" t="str">
        <f t="shared" si="277"/>
        <v/>
      </c>
      <c r="AJ1038" s="127"/>
      <c r="AK1038" s="128" t="str">
        <f t="shared" si="278"/>
        <v/>
      </c>
      <c r="AL1038" s="128"/>
    </row>
    <row r="1039" spans="3:38" x14ac:dyDescent="0.2">
      <c r="C1039" s="150">
        <v>1031</v>
      </c>
      <c r="D1039" s="151"/>
      <c r="E1039" s="21"/>
      <c r="F1039" s="24"/>
      <c r="G1039" s="3"/>
      <c r="H1039" s="3"/>
      <c r="I1039" s="26"/>
      <c r="J1039" s="26"/>
      <c r="K1039" s="33"/>
      <c r="L1039" s="34"/>
      <c r="M1039" s="34" t="str">
        <f t="shared" si="269"/>
        <v/>
      </c>
      <c r="N1039" s="34" t="str">
        <f t="shared" si="267"/>
        <v/>
      </c>
      <c r="O1039" s="34"/>
      <c r="P1039" s="34" t="str">
        <f t="shared" si="268"/>
        <v/>
      </c>
      <c r="Q1039" s="34" t="str">
        <f t="shared" si="270"/>
        <v/>
      </c>
      <c r="R1039" s="34" t="str">
        <f t="shared" si="271"/>
        <v/>
      </c>
      <c r="S1039" s="19" t="str">
        <f t="shared" si="272"/>
        <v/>
      </c>
      <c r="T1039" s="19"/>
      <c r="U1039" s="19" t="str">
        <f t="shared" si="279"/>
        <v/>
      </c>
      <c r="V1039" s="19" t="str">
        <f t="shared" si="273"/>
        <v/>
      </c>
      <c r="W1039" s="19" t="str">
        <f t="shared" si="274"/>
        <v/>
      </c>
      <c r="X1039" s="19" t="str">
        <f t="shared" si="275"/>
        <v/>
      </c>
      <c r="Y1039" s="19" t="str">
        <f t="shared" si="280"/>
        <v/>
      </c>
      <c r="Z1039" s="27" t="str">
        <f t="shared" si="276"/>
        <v/>
      </c>
      <c r="AA1039" s="32"/>
      <c r="AB1039" s="36"/>
      <c r="AC1039" s="35" t="str">
        <f t="shared" si="266"/>
        <v/>
      </c>
      <c r="AD1039" s="35" t="str">
        <f>IF(AA1039="","",SUMIFS(商品管理表!$N$8:$N$10000,商品管理表!$C$8:$C$10000,仕入れ管理表!$D1039,商品管理表!$Y$8:$Y$10000,"済"))</f>
        <v/>
      </c>
      <c r="AE1039" s="35" t="str">
        <f t="shared" si="281"/>
        <v/>
      </c>
      <c r="AF1039" s="18"/>
      <c r="AG1039" s="18"/>
      <c r="AH1039" s="18"/>
      <c r="AI1039" s="156" t="str">
        <f t="shared" si="277"/>
        <v/>
      </c>
      <c r="AJ1039" s="127"/>
      <c r="AK1039" s="128" t="str">
        <f t="shared" si="278"/>
        <v/>
      </c>
      <c r="AL1039" s="128"/>
    </row>
    <row r="1040" spans="3:38" x14ac:dyDescent="0.2">
      <c r="C1040" s="150">
        <v>1032</v>
      </c>
      <c r="D1040" s="151"/>
      <c r="E1040" s="21"/>
      <c r="F1040" s="24"/>
      <c r="G1040" s="3"/>
      <c r="H1040" s="3"/>
      <c r="I1040" s="26"/>
      <c r="J1040" s="26"/>
      <c r="K1040" s="33"/>
      <c r="L1040" s="34"/>
      <c r="M1040" s="34" t="str">
        <f t="shared" si="269"/>
        <v/>
      </c>
      <c r="N1040" s="34" t="str">
        <f t="shared" si="267"/>
        <v/>
      </c>
      <c r="O1040" s="34"/>
      <c r="P1040" s="34" t="str">
        <f t="shared" si="268"/>
        <v/>
      </c>
      <c r="Q1040" s="34" t="str">
        <f t="shared" si="270"/>
        <v/>
      </c>
      <c r="R1040" s="34" t="str">
        <f t="shared" si="271"/>
        <v/>
      </c>
      <c r="S1040" s="19" t="str">
        <f t="shared" si="272"/>
        <v/>
      </c>
      <c r="T1040" s="19"/>
      <c r="U1040" s="19" t="str">
        <f t="shared" si="279"/>
        <v/>
      </c>
      <c r="V1040" s="19" t="str">
        <f t="shared" si="273"/>
        <v/>
      </c>
      <c r="W1040" s="19" t="str">
        <f t="shared" si="274"/>
        <v/>
      </c>
      <c r="X1040" s="19" t="str">
        <f t="shared" si="275"/>
        <v/>
      </c>
      <c r="Y1040" s="19" t="str">
        <f t="shared" si="280"/>
        <v/>
      </c>
      <c r="Z1040" s="27" t="str">
        <f t="shared" si="276"/>
        <v/>
      </c>
      <c r="AA1040" s="32"/>
      <c r="AB1040" s="36"/>
      <c r="AC1040" s="35" t="str">
        <f t="shared" si="266"/>
        <v/>
      </c>
      <c r="AD1040" s="35" t="str">
        <f>IF(AA1040="","",SUMIFS(商品管理表!$N$8:$N$10000,商品管理表!$C$8:$C$10000,仕入れ管理表!$D1040,商品管理表!$Y$8:$Y$10000,"済"))</f>
        <v/>
      </c>
      <c r="AE1040" s="35" t="str">
        <f t="shared" si="281"/>
        <v/>
      </c>
      <c r="AF1040" s="18"/>
      <c r="AG1040" s="18"/>
      <c r="AH1040" s="18"/>
      <c r="AI1040" s="156" t="str">
        <f t="shared" si="277"/>
        <v/>
      </c>
      <c r="AJ1040" s="127"/>
      <c r="AK1040" s="128" t="str">
        <f t="shared" si="278"/>
        <v/>
      </c>
      <c r="AL1040" s="128"/>
    </row>
    <row r="1041" spans="3:38" x14ac:dyDescent="0.2">
      <c r="C1041" s="150">
        <v>1033</v>
      </c>
      <c r="D1041" s="151"/>
      <c r="E1041" s="21"/>
      <c r="F1041" s="24"/>
      <c r="G1041" s="3"/>
      <c r="H1041" s="3"/>
      <c r="I1041" s="26"/>
      <c r="J1041" s="26"/>
      <c r="K1041" s="33"/>
      <c r="L1041" s="34"/>
      <c r="M1041" s="34" t="str">
        <f t="shared" si="269"/>
        <v/>
      </c>
      <c r="N1041" s="34" t="str">
        <f t="shared" si="267"/>
        <v/>
      </c>
      <c r="O1041" s="34"/>
      <c r="P1041" s="34" t="str">
        <f t="shared" si="268"/>
        <v/>
      </c>
      <c r="Q1041" s="34" t="str">
        <f t="shared" si="270"/>
        <v/>
      </c>
      <c r="R1041" s="34" t="str">
        <f t="shared" si="271"/>
        <v/>
      </c>
      <c r="S1041" s="19" t="str">
        <f t="shared" si="272"/>
        <v/>
      </c>
      <c r="T1041" s="19"/>
      <c r="U1041" s="19" t="str">
        <f t="shared" si="279"/>
        <v/>
      </c>
      <c r="V1041" s="19" t="str">
        <f t="shared" si="273"/>
        <v/>
      </c>
      <c r="W1041" s="19" t="str">
        <f t="shared" si="274"/>
        <v/>
      </c>
      <c r="X1041" s="19" t="str">
        <f t="shared" si="275"/>
        <v/>
      </c>
      <c r="Y1041" s="19" t="str">
        <f t="shared" si="280"/>
        <v/>
      </c>
      <c r="Z1041" s="27" t="str">
        <f t="shared" si="276"/>
        <v/>
      </c>
      <c r="AA1041" s="32"/>
      <c r="AB1041" s="36"/>
      <c r="AC1041" s="35" t="str">
        <f t="shared" si="266"/>
        <v/>
      </c>
      <c r="AD1041" s="35" t="str">
        <f>IF(AA1041="","",SUMIFS(商品管理表!$N$8:$N$10000,商品管理表!$C$8:$C$10000,仕入れ管理表!$D1041,商品管理表!$Y$8:$Y$10000,"済"))</f>
        <v/>
      </c>
      <c r="AE1041" s="35" t="str">
        <f t="shared" si="281"/>
        <v/>
      </c>
      <c r="AF1041" s="18"/>
      <c r="AG1041" s="18"/>
      <c r="AH1041" s="18"/>
      <c r="AI1041" s="156" t="str">
        <f t="shared" si="277"/>
        <v/>
      </c>
      <c r="AJ1041" s="127"/>
      <c r="AK1041" s="128" t="str">
        <f t="shared" si="278"/>
        <v/>
      </c>
      <c r="AL1041" s="128"/>
    </row>
    <row r="1042" spans="3:38" x14ac:dyDescent="0.2">
      <c r="C1042" s="150">
        <v>1034</v>
      </c>
      <c r="D1042" s="151"/>
      <c r="E1042" s="21"/>
      <c r="F1042" s="24"/>
      <c r="G1042" s="3"/>
      <c r="H1042" s="3"/>
      <c r="I1042" s="26"/>
      <c r="J1042" s="26"/>
      <c r="K1042" s="33"/>
      <c r="L1042" s="34"/>
      <c r="M1042" s="34" t="str">
        <f t="shared" si="269"/>
        <v/>
      </c>
      <c r="N1042" s="34" t="str">
        <f t="shared" si="267"/>
        <v/>
      </c>
      <c r="O1042" s="34"/>
      <c r="P1042" s="34" t="str">
        <f t="shared" si="268"/>
        <v/>
      </c>
      <c r="Q1042" s="34" t="str">
        <f t="shared" si="270"/>
        <v/>
      </c>
      <c r="R1042" s="34" t="str">
        <f t="shared" si="271"/>
        <v/>
      </c>
      <c r="S1042" s="19" t="str">
        <f t="shared" si="272"/>
        <v/>
      </c>
      <c r="T1042" s="19"/>
      <c r="U1042" s="19" t="str">
        <f t="shared" si="279"/>
        <v/>
      </c>
      <c r="V1042" s="19" t="str">
        <f t="shared" si="273"/>
        <v/>
      </c>
      <c r="W1042" s="19" t="str">
        <f t="shared" si="274"/>
        <v/>
      </c>
      <c r="X1042" s="19" t="str">
        <f t="shared" si="275"/>
        <v/>
      </c>
      <c r="Y1042" s="19" t="str">
        <f t="shared" si="280"/>
        <v/>
      </c>
      <c r="Z1042" s="27" t="str">
        <f t="shared" si="276"/>
        <v/>
      </c>
      <c r="AA1042" s="32"/>
      <c r="AB1042" s="36"/>
      <c r="AC1042" s="35" t="str">
        <f t="shared" si="266"/>
        <v/>
      </c>
      <c r="AD1042" s="35" t="str">
        <f>IF(AA1042="","",SUMIFS(商品管理表!$N$8:$N$10000,商品管理表!$C$8:$C$10000,仕入れ管理表!$D1042,商品管理表!$Y$8:$Y$10000,"済"))</f>
        <v/>
      </c>
      <c r="AE1042" s="35" t="str">
        <f t="shared" si="281"/>
        <v/>
      </c>
      <c r="AF1042" s="18"/>
      <c r="AG1042" s="18"/>
      <c r="AH1042" s="18"/>
      <c r="AI1042" s="156" t="str">
        <f t="shared" si="277"/>
        <v/>
      </c>
      <c r="AJ1042" s="127"/>
      <c r="AK1042" s="128" t="str">
        <f t="shared" si="278"/>
        <v/>
      </c>
      <c r="AL1042" s="128"/>
    </row>
    <row r="1043" spans="3:38" x14ac:dyDescent="0.2">
      <c r="C1043" s="150">
        <v>1035</v>
      </c>
      <c r="D1043" s="151"/>
      <c r="E1043" s="21"/>
      <c r="F1043" s="24"/>
      <c r="G1043" s="3"/>
      <c r="H1043" s="3"/>
      <c r="I1043" s="26"/>
      <c r="J1043" s="26"/>
      <c r="K1043" s="33"/>
      <c r="L1043" s="34"/>
      <c r="M1043" s="34" t="str">
        <f t="shared" si="269"/>
        <v/>
      </c>
      <c r="N1043" s="34" t="str">
        <f t="shared" si="267"/>
        <v/>
      </c>
      <c r="O1043" s="34"/>
      <c r="P1043" s="34" t="str">
        <f t="shared" si="268"/>
        <v/>
      </c>
      <c r="Q1043" s="34" t="str">
        <f t="shared" si="270"/>
        <v/>
      </c>
      <c r="R1043" s="34" t="str">
        <f t="shared" si="271"/>
        <v/>
      </c>
      <c r="S1043" s="19" t="str">
        <f t="shared" si="272"/>
        <v/>
      </c>
      <c r="T1043" s="19"/>
      <c r="U1043" s="19" t="str">
        <f t="shared" si="279"/>
        <v/>
      </c>
      <c r="V1043" s="19" t="str">
        <f t="shared" si="273"/>
        <v/>
      </c>
      <c r="W1043" s="19" t="str">
        <f t="shared" si="274"/>
        <v/>
      </c>
      <c r="X1043" s="19" t="str">
        <f t="shared" si="275"/>
        <v/>
      </c>
      <c r="Y1043" s="19" t="str">
        <f t="shared" si="280"/>
        <v/>
      </c>
      <c r="Z1043" s="27" t="str">
        <f t="shared" si="276"/>
        <v/>
      </c>
      <c r="AA1043" s="32"/>
      <c r="AB1043" s="36"/>
      <c r="AC1043" s="35" t="str">
        <f t="shared" si="266"/>
        <v/>
      </c>
      <c r="AD1043" s="35" t="str">
        <f>IF(AA1043="","",SUMIFS(商品管理表!$N$8:$N$10000,商品管理表!$C$8:$C$10000,仕入れ管理表!$D1043,商品管理表!$Y$8:$Y$10000,"済"))</f>
        <v/>
      </c>
      <c r="AE1043" s="35" t="str">
        <f t="shared" si="281"/>
        <v/>
      </c>
      <c r="AF1043" s="18"/>
      <c r="AG1043" s="18"/>
      <c r="AH1043" s="18"/>
      <c r="AI1043" s="156" t="str">
        <f t="shared" si="277"/>
        <v/>
      </c>
      <c r="AJ1043" s="127"/>
      <c r="AK1043" s="128" t="str">
        <f t="shared" si="278"/>
        <v/>
      </c>
      <c r="AL1043" s="128"/>
    </row>
    <row r="1044" spans="3:38" x14ac:dyDescent="0.2">
      <c r="C1044" s="150">
        <v>1036</v>
      </c>
      <c r="D1044" s="151"/>
      <c r="E1044" s="21"/>
      <c r="F1044" s="24"/>
      <c r="G1044" s="3"/>
      <c r="H1044" s="3"/>
      <c r="I1044" s="26"/>
      <c r="J1044" s="26"/>
      <c r="K1044" s="33"/>
      <c r="L1044" s="34"/>
      <c r="M1044" s="34" t="str">
        <f t="shared" si="269"/>
        <v/>
      </c>
      <c r="N1044" s="34" t="str">
        <f t="shared" si="267"/>
        <v/>
      </c>
      <c r="O1044" s="34"/>
      <c r="P1044" s="34" t="str">
        <f t="shared" si="268"/>
        <v/>
      </c>
      <c r="Q1044" s="34" t="str">
        <f t="shared" si="270"/>
        <v/>
      </c>
      <c r="R1044" s="34" t="str">
        <f t="shared" si="271"/>
        <v/>
      </c>
      <c r="S1044" s="19" t="str">
        <f t="shared" si="272"/>
        <v/>
      </c>
      <c r="T1044" s="19"/>
      <c r="U1044" s="19" t="str">
        <f t="shared" si="279"/>
        <v/>
      </c>
      <c r="V1044" s="19" t="str">
        <f t="shared" si="273"/>
        <v/>
      </c>
      <c r="W1044" s="19" t="str">
        <f t="shared" si="274"/>
        <v/>
      </c>
      <c r="X1044" s="19" t="str">
        <f t="shared" si="275"/>
        <v/>
      </c>
      <c r="Y1044" s="19" t="str">
        <f t="shared" si="280"/>
        <v/>
      </c>
      <c r="Z1044" s="27" t="str">
        <f t="shared" si="276"/>
        <v/>
      </c>
      <c r="AA1044" s="32"/>
      <c r="AB1044" s="36"/>
      <c r="AC1044" s="35" t="str">
        <f t="shared" si="266"/>
        <v/>
      </c>
      <c r="AD1044" s="35" t="str">
        <f>IF(AA1044="","",SUMIFS(商品管理表!$N$8:$N$10000,商品管理表!$C$8:$C$10000,仕入れ管理表!$D1044,商品管理表!$Y$8:$Y$10000,"済"))</f>
        <v/>
      </c>
      <c r="AE1044" s="35" t="str">
        <f t="shared" si="281"/>
        <v/>
      </c>
      <c r="AF1044" s="18"/>
      <c r="AG1044" s="18"/>
      <c r="AH1044" s="18"/>
      <c r="AI1044" s="156" t="str">
        <f t="shared" si="277"/>
        <v/>
      </c>
      <c r="AJ1044" s="127"/>
      <c r="AK1044" s="128" t="str">
        <f t="shared" si="278"/>
        <v/>
      </c>
      <c r="AL1044" s="128"/>
    </row>
    <row r="1045" spans="3:38" x14ac:dyDescent="0.2">
      <c r="C1045" s="150">
        <v>1037</v>
      </c>
      <c r="D1045" s="151"/>
      <c r="E1045" s="21"/>
      <c r="F1045" s="24"/>
      <c r="G1045" s="3"/>
      <c r="H1045" s="3"/>
      <c r="I1045" s="26"/>
      <c r="J1045" s="26"/>
      <c r="K1045" s="33"/>
      <c r="L1045" s="34"/>
      <c r="M1045" s="34" t="str">
        <f t="shared" si="269"/>
        <v/>
      </c>
      <c r="N1045" s="34" t="str">
        <f t="shared" si="267"/>
        <v/>
      </c>
      <c r="O1045" s="34"/>
      <c r="P1045" s="34" t="str">
        <f t="shared" si="268"/>
        <v/>
      </c>
      <c r="Q1045" s="34" t="str">
        <f t="shared" si="270"/>
        <v/>
      </c>
      <c r="R1045" s="34" t="str">
        <f t="shared" si="271"/>
        <v/>
      </c>
      <c r="S1045" s="19" t="str">
        <f t="shared" si="272"/>
        <v/>
      </c>
      <c r="T1045" s="19"/>
      <c r="U1045" s="19" t="str">
        <f t="shared" si="279"/>
        <v/>
      </c>
      <c r="V1045" s="19" t="str">
        <f t="shared" si="273"/>
        <v/>
      </c>
      <c r="W1045" s="19" t="str">
        <f t="shared" si="274"/>
        <v/>
      </c>
      <c r="X1045" s="19" t="str">
        <f t="shared" si="275"/>
        <v/>
      </c>
      <c r="Y1045" s="19" t="str">
        <f t="shared" si="280"/>
        <v/>
      </c>
      <c r="Z1045" s="27" t="str">
        <f t="shared" si="276"/>
        <v/>
      </c>
      <c r="AA1045" s="32"/>
      <c r="AB1045" s="36"/>
      <c r="AC1045" s="35" t="str">
        <f t="shared" si="266"/>
        <v/>
      </c>
      <c r="AD1045" s="35" t="str">
        <f>IF(AA1045="","",SUMIFS(商品管理表!$N$8:$N$10000,商品管理表!$C$8:$C$10000,仕入れ管理表!$D1045,商品管理表!$Y$8:$Y$10000,"済"))</f>
        <v/>
      </c>
      <c r="AE1045" s="35" t="str">
        <f t="shared" si="281"/>
        <v/>
      </c>
      <c r="AF1045" s="18"/>
      <c r="AG1045" s="18"/>
      <c r="AH1045" s="18"/>
      <c r="AI1045" s="156" t="str">
        <f t="shared" si="277"/>
        <v/>
      </c>
      <c r="AJ1045" s="127"/>
      <c r="AK1045" s="128" t="str">
        <f t="shared" si="278"/>
        <v/>
      </c>
      <c r="AL1045" s="128"/>
    </row>
    <row r="1046" spans="3:38" x14ac:dyDescent="0.2">
      <c r="C1046" s="150">
        <v>1038</v>
      </c>
      <c r="D1046" s="151"/>
      <c r="E1046" s="21"/>
      <c r="F1046" s="24"/>
      <c r="G1046" s="3"/>
      <c r="H1046" s="3"/>
      <c r="I1046" s="26"/>
      <c r="J1046" s="26"/>
      <c r="K1046" s="33"/>
      <c r="L1046" s="34"/>
      <c r="M1046" s="34" t="str">
        <f t="shared" si="269"/>
        <v/>
      </c>
      <c r="N1046" s="34" t="str">
        <f t="shared" si="267"/>
        <v/>
      </c>
      <c r="O1046" s="34"/>
      <c r="P1046" s="34" t="str">
        <f t="shared" si="268"/>
        <v/>
      </c>
      <c r="Q1046" s="34" t="str">
        <f t="shared" si="270"/>
        <v/>
      </c>
      <c r="R1046" s="34" t="str">
        <f t="shared" si="271"/>
        <v/>
      </c>
      <c r="S1046" s="19" t="str">
        <f t="shared" si="272"/>
        <v/>
      </c>
      <c r="T1046" s="19"/>
      <c r="U1046" s="19" t="str">
        <f t="shared" si="279"/>
        <v/>
      </c>
      <c r="V1046" s="19" t="str">
        <f t="shared" si="273"/>
        <v/>
      </c>
      <c r="W1046" s="19" t="str">
        <f t="shared" si="274"/>
        <v/>
      </c>
      <c r="X1046" s="19" t="str">
        <f t="shared" si="275"/>
        <v/>
      </c>
      <c r="Y1046" s="19" t="str">
        <f t="shared" si="280"/>
        <v/>
      </c>
      <c r="Z1046" s="27" t="str">
        <f t="shared" si="276"/>
        <v/>
      </c>
      <c r="AA1046" s="32"/>
      <c r="AB1046" s="36"/>
      <c r="AC1046" s="35" t="str">
        <f t="shared" si="266"/>
        <v/>
      </c>
      <c r="AD1046" s="35" t="str">
        <f>IF(AA1046="","",SUMIFS(商品管理表!$N$8:$N$10000,商品管理表!$C$8:$C$10000,仕入れ管理表!$D1046,商品管理表!$Y$8:$Y$10000,"済"))</f>
        <v/>
      </c>
      <c r="AE1046" s="35" t="str">
        <f t="shared" si="281"/>
        <v/>
      </c>
      <c r="AF1046" s="18"/>
      <c r="AG1046" s="18"/>
      <c r="AH1046" s="18"/>
      <c r="AI1046" s="156" t="str">
        <f t="shared" si="277"/>
        <v/>
      </c>
      <c r="AJ1046" s="127"/>
      <c r="AK1046" s="128" t="str">
        <f t="shared" si="278"/>
        <v/>
      </c>
      <c r="AL1046" s="128"/>
    </row>
    <row r="1047" spans="3:38" x14ac:dyDescent="0.2">
      <c r="C1047" s="150">
        <v>1039</v>
      </c>
      <c r="D1047" s="151"/>
      <c r="E1047" s="21"/>
      <c r="F1047" s="24"/>
      <c r="G1047" s="3"/>
      <c r="H1047" s="3"/>
      <c r="I1047" s="26"/>
      <c r="J1047" s="26"/>
      <c r="K1047" s="33"/>
      <c r="L1047" s="34"/>
      <c r="M1047" s="34" t="str">
        <f t="shared" si="269"/>
        <v/>
      </c>
      <c r="N1047" s="34" t="str">
        <f t="shared" si="267"/>
        <v/>
      </c>
      <c r="O1047" s="34"/>
      <c r="P1047" s="34" t="str">
        <f t="shared" si="268"/>
        <v/>
      </c>
      <c r="Q1047" s="34" t="str">
        <f t="shared" si="270"/>
        <v/>
      </c>
      <c r="R1047" s="34" t="str">
        <f t="shared" si="271"/>
        <v/>
      </c>
      <c r="S1047" s="19" t="str">
        <f t="shared" si="272"/>
        <v/>
      </c>
      <c r="T1047" s="19"/>
      <c r="U1047" s="19" t="str">
        <f t="shared" si="279"/>
        <v/>
      </c>
      <c r="V1047" s="19" t="str">
        <f t="shared" si="273"/>
        <v/>
      </c>
      <c r="W1047" s="19" t="str">
        <f t="shared" si="274"/>
        <v/>
      </c>
      <c r="X1047" s="19" t="str">
        <f t="shared" si="275"/>
        <v/>
      </c>
      <c r="Y1047" s="19" t="str">
        <f t="shared" si="280"/>
        <v/>
      </c>
      <c r="Z1047" s="27" t="str">
        <f t="shared" si="276"/>
        <v/>
      </c>
      <c r="AA1047" s="32"/>
      <c r="AB1047" s="36"/>
      <c r="AC1047" s="35" t="str">
        <f t="shared" si="266"/>
        <v/>
      </c>
      <c r="AD1047" s="35" t="str">
        <f>IF(AA1047="","",SUMIFS(商品管理表!$N$8:$N$10000,商品管理表!$C$8:$C$10000,仕入れ管理表!$D1047,商品管理表!$Y$8:$Y$10000,"済"))</f>
        <v/>
      </c>
      <c r="AE1047" s="35" t="str">
        <f t="shared" si="281"/>
        <v/>
      </c>
      <c r="AF1047" s="18"/>
      <c r="AG1047" s="18"/>
      <c r="AH1047" s="18"/>
      <c r="AI1047" s="156" t="str">
        <f t="shared" si="277"/>
        <v/>
      </c>
      <c r="AJ1047" s="127"/>
      <c r="AK1047" s="128" t="str">
        <f t="shared" si="278"/>
        <v/>
      </c>
      <c r="AL1047" s="128"/>
    </row>
    <row r="1048" spans="3:38" x14ac:dyDescent="0.2">
      <c r="C1048" s="150">
        <v>1040</v>
      </c>
      <c r="D1048" s="151"/>
      <c r="E1048" s="21"/>
      <c r="F1048" s="24"/>
      <c r="G1048" s="3"/>
      <c r="H1048" s="3"/>
      <c r="I1048" s="26"/>
      <c r="J1048" s="26"/>
      <c r="K1048" s="33"/>
      <c r="L1048" s="34"/>
      <c r="M1048" s="34" t="str">
        <f t="shared" si="269"/>
        <v/>
      </c>
      <c r="N1048" s="34" t="str">
        <f t="shared" si="267"/>
        <v/>
      </c>
      <c r="O1048" s="34"/>
      <c r="P1048" s="34" t="str">
        <f t="shared" si="268"/>
        <v/>
      </c>
      <c r="Q1048" s="34" t="str">
        <f t="shared" si="270"/>
        <v/>
      </c>
      <c r="R1048" s="34" t="str">
        <f t="shared" si="271"/>
        <v/>
      </c>
      <c r="S1048" s="19" t="str">
        <f t="shared" si="272"/>
        <v/>
      </c>
      <c r="T1048" s="19"/>
      <c r="U1048" s="19" t="str">
        <f t="shared" si="279"/>
        <v/>
      </c>
      <c r="V1048" s="19" t="str">
        <f t="shared" si="273"/>
        <v/>
      </c>
      <c r="W1048" s="19" t="str">
        <f t="shared" si="274"/>
        <v/>
      </c>
      <c r="X1048" s="19" t="str">
        <f t="shared" si="275"/>
        <v/>
      </c>
      <c r="Y1048" s="19" t="str">
        <f t="shared" si="280"/>
        <v/>
      </c>
      <c r="Z1048" s="27" t="str">
        <f t="shared" si="276"/>
        <v/>
      </c>
      <c r="AA1048" s="32"/>
      <c r="AB1048" s="36"/>
      <c r="AC1048" s="35" t="str">
        <f t="shared" si="266"/>
        <v/>
      </c>
      <c r="AD1048" s="35" t="str">
        <f>IF(AA1048="","",SUMIFS(商品管理表!$N$8:$N$10000,商品管理表!$C$8:$C$10000,仕入れ管理表!$D1048,商品管理表!$Y$8:$Y$10000,"済"))</f>
        <v/>
      </c>
      <c r="AE1048" s="35" t="str">
        <f t="shared" si="281"/>
        <v/>
      </c>
      <c r="AF1048" s="18"/>
      <c r="AG1048" s="18"/>
      <c r="AH1048" s="18"/>
      <c r="AI1048" s="156" t="str">
        <f t="shared" si="277"/>
        <v/>
      </c>
      <c r="AJ1048" s="127"/>
      <c r="AK1048" s="128" t="str">
        <f t="shared" si="278"/>
        <v/>
      </c>
      <c r="AL1048" s="128"/>
    </row>
    <row r="1049" spans="3:38" x14ac:dyDescent="0.2">
      <c r="C1049" s="150">
        <v>1041</v>
      </c>
      <c r="D1049" s="151"/>
      <c r="E1049" s="21"/>
      <c r="F1049" s="24"/>
      <c r="G1049" s="3"/>
      <c r="H1049" s="3"/>
      <c r="I1049" s="26"/>
      <c r="J1049" s="26"/>
      <c r="K1049" s="33"/>
      <c r="L1049" s="34"/>
      <c r="M1049" s="34" t="str">
        <f t="shared" si="269"/>
        <v/>
      </c>
      <c r="N1049" s="34" t="str">
        <f t="shared" si="267"/>
        <v/>
      </c>
      <c r="O1049" s="34"/>
      <c r="P1049" s="34" t="str">
        <f t="shared" si="268"/>
        <v/>
      </c>
      <c r="Q1049" s="34" t="str">
        <f t="shared" si="270"/>
        <v/>
      </c>
      <c r="R1049" s="34" t="str">
        <f t="shared" si="271"/>
        <v/>
      </c>
      <c r="S1049" s="19" t="str">
        <f t="shared" si="272"/>
        <v/>
      </c>
      <c r="T1049" s="19"/>
      <c r="U1049" s="19" t="str">
        <f t="shared" si="279"/>
        <v/>
      </c>
      <c r="V1049" s="19" t="str">
        <f t="shared" si="273"/>
        <v/>
      </c>
      <c r="W1049" s="19" t="str">
        <f t="shared" si="274"/>
        <v/>
      </c>
      <c r="X1049" s="19" t="str">
        <f t="shared" si="275"/>
        <v/>
      </c>
      <c r="Y1049" s="19" t="str">
        <f t="shared" si="280"/>
        <v/>
      </c>
      <c r="Z1049" s="27" t="str">
        <f t="shared" si="276"/>
        <v/>
      </c>
      <c r="AA1049" s="32"/>
      <c r="AB1049" s="36"/>
      <c r="AC1049" s="35" t="str">
        <f t="shared" si="266"/>
        <v/>
      </c>
      <c r="AD1049" s="35" t="str">
        <f>IF(AA1049="","",SUMIFS(商品管理表!$N$8:$N$10000,商品管理表!$C$8:$C$10000,仕入れ管理表!$D1049,商品管理表!$Y$8:$Y$10000,"済"))</f>
        <v/>
      </c>
      <c r="AE1049" s="35" t="str">
        <f t="shared" si="281"/>
        <v/>
      </c>
      <c r="AF1049" s="18"/>
      <c r="AG1049" s="18"/>
      <c r="AH1049" s="18"/>
      <c r="AI1049" s="156" t="str">
        <f t="shared" si="277"/>
        <v/>
      </c>
      <c r="AJ1049" s="127"/>
      <c r="AK1049" s="128" t="str">
        <f t="shared" si="278"/>
        <v/>
      </c>
      <c r="AL1049" s="128"/>
    </row>
    <row r="1050" spans="3:38" x14ac:dyDescent="0.2">
      <c r="C1050" s="150">
        <v>1042</v>
      </c>
      <c r="D1050" s="151"/>
      <c r="E1050" s="21"/>
      <c r="F1050" s="24"/>
      <c r="G1050" s="3"/>
      <c r="H1050" s="3"/>
      <c r="I1050" s="26"/>
      <c r="J1050" s="26"/>
      <c r="K1050" s="33"/>
      <c r="L1050" s="34"/>
      <c r="M1050" s="34" t="str">
        <f t="shared" si="269"/>
        <v/>
      </c>
      <c r="N1050" s="34" t="str">
        <f t="shared" si="267"/>
        <v/>
      </c>
      <c r="O1050" s="34"/>
      <c r="P1050" s="34" t="str">
        <f t="shared" si="268"/>
        <v/>
      </c>
      <c r="Q1050" s="34" t="str">
        <f t="shared" si="270"/>
        <v/>
      </c>
      <c r="R1050" s="34" t="str">
        <f t="shared" si="271"/>
        <v/>
      </c>
      <c r="S1050" s="19" t="str">
        <f t="shared" si="272"/>
        <v/>
      </c>
      <c r="T1050" s="19"/>
      <c r="U1050" s="19" t="str">
        <f t="shared" si="279"/>
        <v/>
      </c>
      <c r="V1050" s="19" t="str">
        <f t="shared" si="273"/>
        <v/>
      </c>
      <c r="W1050" s="19" t="str">
        <f t="shared" si="274"/>
        <v/>
      </c>
      <c r="X1050" s="19" t="str">
        <f t="shared" si="275"/>
        <v/>
      </c>
      <c r="Y1050" s="19" t="str">
        <f t="shared" si="280"/>
        <v/>
      </c>
      <c r="Z1050" s="27" t="str">
        <f t="shared" si="276"/>
        <v/>
      </c>
      <c r="AA1050" s="32"/>
      <c r="AB1050" s="36"/>
      <c r="AC1050" s="35" t="str">
        <f t="shared" si="266"/>
        <v/>
      </c>
      <c r="AD1050" s="35" t="str">
        <f>IF(AA1050="","",SUMIFS(商品管理表!$N$8:$N$10000,商品管理表!$C$8:$C$10000,仕入れ管理表!$D1050,商品管理表!$Y$8:$Y$10000,"済"))</f>
        <v/>
      </c>
      <c r="AE1050" s="35" t="str">
        <f t="shared" si="281"/>
        <v/>
      </c>
      <c r="AF1050" s="18"/>
      <c r="AG1050" s="18"/>
      <c r="AH1050" s="18"/>
      <c r="AI1050" s="156" t="str">
        <f t="shared" si="277"/>
        <v/>
      </c>
      <c r="AJ1050" s="127"/>
      <c r="AK1050" s="128" t="str">
        <f t="shared" si="278"/>
        <v/>
      </c>
      <c r="AL1050" s="128"/>
    </row>
    <row r="1051" spans="3:38" x14ac:dyDescent="0.2">
      <c r="C1051" s="150">
        <v>1043</v>
      </c>
      <c r="D1051" s="151"/>
      <c r="E1051" s="21"/>
      <c r="F1051" s="24"/>
      <c r="G1051" s="3"/>
      <c r="H1051" s="3"/>
      <c r="I1051" s="26"/>
      <c r="J1051" s="26"/>
      <c r="K1051" s="33"/>
      <c r="L1051" s="34"/>
      <c r="M1051" s="34" t="str">
        <f t="shared" si="269"/>
        <v/>
      </c>
      <c r="N1051" s="34" t="str">
        <f t="shared" si="267"/>
        <v/>
      </c>
      <c r="O1051" s="34"/>
      <c r="P1051" s="34" t="str">
        <f t="shared" si="268"/>
        <v/>
      </c>
      <c r="Q1051" s="34" t="str">
        <f t="shared" si="270"/>
        <v/>
      </c>
      <c r="R1051" s="34" t="str">
        <f t="shared" si="271"/>
        <v/>
      </c>
      <c r="S1051" s="19" t="str">
        <f t="shared" si="272"/>
        <v/>
      </c>
      <c r="T1051" s="19"/>
      <c r="U1051" s="19" t="str">
        <f t="shared" si="279"/>
        <v/>
      </c>
      <c r="V1051" s="19" t="str">
        <f t="shared" si="273"/>
        <v/>
      </c>
      <c r="W1051" s="19" t="str">
        <f t="shared" si="274"/>
        <v/>
      </c>
      <c r="X1051" s="19" t="str">
        <f t="shared" si="275"/>
        <v/>
      </c>
      <c r="Y1051" s="19" t="str">
        <f t="shared" si="280"/>
        <v/>
      </c>
      <c r="Z1051" s="27" t="str">
        <f t="shared" si="276"/>
        <v/>
      </c>
      <c r="AA1051" s="32"/>
      <c r="AB1051" s="36"/>
      <c r="AC1051" s="35" t="str">
        <f t="shared" si="266"/>
        <v/>
      </c>
      <c r="AD1051" s="35" t="str">
        <f>IF(AA1051="","",SUMIFS(商品管理表!$N$8:$N$10000,商品管理表!$C$8:$C$10000,仕入れ管理表!$D1051,商品管理表!$Y$8:$Y$10000,"済"))</f>
        <v/>
      </c>
      <c r="AE1051" s="35" t="str">
        <f t="shared" si="281"/>
        <v/>
      </c>
      <c r="AF1051" s="18"/>
      <c r="AG1051" s="18"/>
      <c r="AH1051" s="18"/>
      <c r="AI1051" s="156" t="str">
        <f t="shared" si="277"/>
        <v/>
      </c>
      <c r="AJ1051" s="127"/>
      <c r="AK1051" s="128" t="str">
        <f t="shared" si="278"/>
        <v/>
      </c>
      <c r="AL1051" s="128"/>
    </row>
    <row r="1052" spans="3:38" x14ac:dyDescent="0.2">
      <c r="C1052" s="150">
        <v>1044</v>
      </c>
      <c r="D1052" s="151"/>
      <c r="E1052" s="21"/>
      <c r="F1052" s="24"/>
      <c r="G1052" s="3"/>
      <c r="H1052" s="3"/>
      <c r="I1052" s="26"/>
      <c r="J1052" s="26"/>
      <c r="K1052" s="33"/>
      <c r="L1052" s="34"/>
      <c r="M1052" s="34" t="str">
        <f t="shared" si="269"/>
        <v/>
      </c>
      <c r="N1052" s="34" t="str">
        <f t="shared" si="267"/>
        <v/>
      </c>
      <c r="O1052" s="34"/>
      <c r="P1052" s="34" t="str">
        <f t="shared" si="268"/>
        <v/>
      </c>
      <c r="Q1052" s="34" t="str">
        <f t="shared" si="270"/>
        <v/>
      </c>
      <c r="R1052" s="34" t="str">
        <f t="shared" si="271"/>
        <v/>
      </c>
      <c r="S1052" s="19" t="str">
        <f t="shared" si="272"/>
        <v/>
      </c>
      <c r="T1052" s="19"/>
      <c r="U1052" s="19" t="str">
        <f t="shared" si="279"/>
        <v/>
      </c>
      <c r="V1052" s="19" t="str">
        <f t="shared" si="273"/>
        <v/>
      </c>
      <c r="W1052" s="19" t="str">
        <f t="shared" si="274"/>
        <v/>
      </c>
      <c r="X1052" s="19" t="str">
        <f t="shared" si="275"/>
        <v/>
      </c>
      <c r="Y1052" s="19" t="str">
        <f t="shared" si="280"/>
        <v/>
      </c>
      <c r="Z1052" s="27" t="str">
        <f t="shared" si="276"/>
        <v/>
      </c>
      <c r="AA1052" s="32"/>
      <c r="AB1052" s="36"/>
      <c r="AC1052" s="35" t="str">
        <f t="shared" si="266"/>
        <v/>
      </c>
      <c r="AD1052" s="35" t="str">
        <f>IF(AA1052="","",SUMIFS(商品管理表!$N$8:$N$10000,商品管理表!$C$8:$C$10000,仕入れ管理表!$D1052,商品管理表!$Y$8:$Y$10000,"済"))</f>
        <v/>
      </c>
      <c r="AE1052" s="35" t="str">
        <f t="shared" si="281"/>
        <v/>
      </c>
      <c r="AF1052" s="18"/>
      <c r="AG1052" s="18"/>
      <c r="AH1052" s="18"/>
      <c r="AI1052" s="156" t="str">
        <f t="shared" si="277"/>
        <v/>
      </c>
      <c r="AJ1052" s="127"/>
      <c r="AK1052" s="128" t="str">
        <f t="shared" si="278"/>
        <v/>
      </c>
      <c r="AL1052" s="128"/>
    </row>
    <row r="1053" spans="3:38" x14ac:dyDescent="0.2">
      <c r="C1053" s="150">
        <v>1045</v>
      </c>
      <c r="D1053" s="151"/>
      <c r="E1053" s="21"/>
      <c r="F1053" s="24"/>
      <c r="G1053" s="3"/>
      <c r="H1053" s="3"/>
      <c r="I1053" s="26"/>
      <c r="J1053" s="26"/>
      <c r="K1053" s="33"/>
      <c r="L1053" s="34"/>
      <c r="M1053" s="34" t="str">
        <f t="shared" si="269"/>
        <v/>
      </c>
      <c r="N1053" s="34" t="str">
        <f t="shared" si="267"/>
        <v/>
      </c>
      <c r="O1053" s="34"/>
      <c r="P1053" s="34" t="str">
        <f t="shared" si="268"/>
        <v/>
      </c>
      <c r="Q1053" s="34" t="str">
        <f t="shared" si="270"/>
        <v/>
      </c>
      <c r="R1053" s="34" t="str">
        <f t="shared" si="271"/>
        <v/>
      </c>
      <c r="S1053" s="19" t="str">
        <f t="shared" si="272"/>
        <v/>
      </c>
      <c r="T1053" s="19"/>
      <c r="U1053" s="19" t="str">
        <f t="shared" si="279"/>
        <v/>
      </c>
      <c r="V1053" s="19" t="str">
        <f t="shared" si="273"/>
        <v/>
      </c>
      <c r="W1053" s="19" t="str">
        <f t="shared" si="274"/>
        <v/>
      </c>
      <c r="X1053" s="19" t="str">
        <f t="shared" si="275"/>
        <v/>
      </c>
      <c r="Y1053" s="19" t="str">
        <f t="shared" si="280"/>
        <v/>
      </c>
      <c r="Z1053" s="27" t="str">
        <f t="shared" si="276"/>
        <v/>
      </c>
      <c r="AA1053" s="32"/>
      <c r="AB1053" s="36"/>
      <c r="AC1053" s="35" t="str">
        <f t="shared" si="266"/>
        <v/>
      </c>
      <c r="AD1053" s="35" t="str">
        <f>IF(AA1053="","",SUMIFS(商品管理表!$N$8:$N$10000,商品管理表!$C$8:$C$10000,仕入れ管理表!$D1053,商品管理表!$Y$8:$Y$10000,"済"))</f>
        <v/>
      </c>
      <c r="AE1053" s="35" t="str">
        <f t="shared" si="281"/>
        <v/>
      </c>
      <c r="AF1053" s="18"/>
      <c r="AG1053" s="18"/>
      <c r="AH1053" s="18"/>
      <c r="AI1053" s="156" t="str">
        <f t="shared" si="277"/>
        <v/>
      </c>
      <c r="AJ1053" s="127"/>
      <c r="AK1053" s="128" t="str">
        <f t="shared" si="278"/>
        <v/>
      </c>
      <c r="AL1053" s="128"/>
    </row>
    <row r="1054" spans="3:38" x14ac:dyDescent="0.2">
      <c r="C1054" s="150">
        <v>1046</v>
      </c>
      <c r="D1054" s="151"/>
      <c r="E1054" s="21"/>
      <c r="F1054" s="24"/>
      <c r="G1054" s="3"/>
      <c r="H1054" s="3"/>
      <c r="I1054" s="26"/>
      <c r="J1054" s="26"/>
      <c r="K1054" s="33"/>
      <c r="L1054" s="34"/>
      <c r="M1054" s="34" t="str">
        <f t="shared" si="269"/>
        <v/>
      </c>
      <c r="N1054" s="34" t="str">
        <f t="shared" si="267"/>
        <v/>
      </c>
      <c r="O1054" s="34"/>
      <c r="P1054" s="34" t="str">
        <f t="shared" si="268"/>
        <v/>
      </c>
      <c r="Q1054" s="34" t="str">
        <f t="shared" si="270"/>
        <v/>
      </c>
      <c r="R1054" s="34" t="str">
        <f t="shared" si="271"/>
        <v/>
      </c>
      <c r="S1054" s="19" t="str">
        <f t="shared" si="272"/>
        <v/>
      </c>
      <c r="T1054" s="19"/>
      <c r="U1054" s="19" t="str">
        <f t="shared" si="279"/>
        <v/>
      </c>
      <c r="V1054" s="19" t="str">
        <f t="shared" si="273"/>
        <v/>
      </c>
      <c r="W1054" s="19" t="str">
        <f t="shared" si="274"/>
        <v/>
      </c>
      <c r="X1054" s="19" t="str">
        <f t="shared" si="275"/>
        <v/>
      </c>
      <c r="Y1054" s="19" t="str">
        <f t="shared" si="280"/>
        <v/>
      </c>
      <c r="Z1054" s="27" t="str">
        <f t="shared" si="276"/>
        <v/>
      </c>
      <c r="AA1054" s="32"/>
      <c r="AB1054" s="36"/>
      <c r="AC1054" s="35" t="str">
        <f t="shared" si="266"/>
        <v/>
      </c>
      <c r="AD1054" s="35" t="str">
        <f>IF(AA1054="","",SUMIFS(商品管理表!$N$8:$N$10000,商品管理表!$C$8:$C$10000,仕入れ管理表!$D1054,商品管理表!$Y$8:$Y$10000,"済"))</f>
        <v/>
      </c>
      <c r="AE1054" s="35" t="str">
        <f t="shared" si="281"/>
        <v/>
      </c>
      <c r="AF1054" s="18"/>
      <c r="AG1054" s="18"/>
      <c r="AH1054" s="18"/>
      <c r="AI1054" s="156" t="str">
        <f t="shared" si="277"/>
        <v/>
      </c>
      <c r="AJ1054" s="127"/>
      <c r="AK1054" s="128" t="str">
        <f t="shared" si="278"/>
        <v/>
      </c>
      <c r="AL1054" s="128"/>
    </row>
    <row r="1055" spans="3:38" x14ac:dyDescent="0.2">
      <c r="C1055" s="150">
        <v>1047</v>
      </c>
      <c r="D1055" s="151"/>
      <c r="E1055" s="21"/>
      <c r="F1055" s="24"/>
      <c r="G1055" s="3"/>
      <c r="H1055" s="3"/>
      <c r="I1055" s="26"/>
      <c r="J1055" s="26"/>
      <c r="K1055" s="33"/>
      <c r="L1055" s="34"/>
      <c r="M1055" s="34" t="str">
        <f t="shared" si="269"/>
        <v/>
      </c>
      <c r="N1055" s="34" t="str">
        <f t="shared" si="267"/>
        <v/>
      </c>
      <c r="O1055" s="34"/>
      <c r="P1055" s="34" t="str">
        <f t="shared" si="268"/>
        <v/>
      </c>
      <c r="Q1055" s="34" t="str">
        <f t="shared" si="270"/>
        <v/>
      </c>
      <c r="R1055" s="34" t="str">
        <f t="shared" si="271"/>
        <v/>
      </c>
      <c r="S1055" s="19" t="str">
        <f t="shared" si="272"/>
        <v/>
      </c>
      <c r="T1055" s="19"/>
      <c r="U1055" s="19" t="str">
        <f t="shared" si="279"/>
        <v/>
      </c>
      <c r="V1055" s="19" t="str">
        <f t="shared" si="273"/>
        <v/>
      </c>
      <c r="W1055" s="19" t="str">
        <f t="shared" si="274"/>
        <v/>
      </c>
      <c r="X1055" s="19" t="str">
        <f t="shared" si="275"/>
        <v/>
      </c>
      <c r="Y1055" s="19" t="str">
        <f t="shared" si="280"/>
        <v/>
      </c>
      <c r="Z1055" s="27" t="str">
        <f t="shared" si="276"/>
        <v/>
      </c>
      <c r="AA1055" s="32"/>
      <c r="AB1055" s="36"/>
      <c r="AC1055" s="35" t="str">
        <f t="shared" si="266"/>
        <v/>
      </c>
      <c r="AD1055" s="35" t="str">
        <f>IF(AA1055="","",SUMIFS(商品管理表!$N$8:$N$10000,商品管理表!$C$8:$C$10000,仕入れ管理表!$D1055,商品管理表!$Y$8:$Y$10000,"済"))</f>
        <v/>
      </c>
      <c r="AE1055" s="35" t="str">
        <f t="shared" si="281"/>
        <v/>
      </c>
      <c r="AF1055" s="18"/>
      <c r="AG1055" s="18"/>
      <c r="AH1055" s="18"/>
      <c r="AI1055" s="156" t="str">
        <f t="shared" si="277"/>
        <v/>
      </c>
      <c r="AJ1055" s="127"/>
      <c r="AK1055" s="128" t="str">
        <f t="shared" si="278"/>
        <v/>
      </c>
      <c r="AL1055" s="128"/>
    </row>
    <row r="1056" spans="3:38" x14ac:dyDescent="0.2">
      <c r="C1056" s="150">
        <v>1048</v>
      </c>
      <c r="D1056" s="151"/>
      <c r="E1056" s="21"/>
      <c r="F1056" s="24"/>
      <c r="G1056" s="3"/>
      <c r="H1056" s="3"/>
      <c r="I1056" s="26"/>
      <c r="J1056" s="26"/>
      <c r="K1056" s="33"/>
      <c r="L1056" s="34"/>
      <c r="M1056" s="34" t="str">
        <f t="shared" si="269"/>
        <v/>
      </c>
      <c r="N1056" s="34" t="str">
        <f t="shared" si="267"/>
        <v/>
      </c>
      <c r="O1056" s="34"/>
      <c r="P1056" s="34" t="str">
        <f t="shared" si="268"/>
        <v/>
      </c>
      <c r="Q1056" s="34" t="str">
        <f t="shared" si="270"/>
        <v/>
      </c>
      <c r="R1056" s="34" t="str">
        <f t="shared" si="271"/>
        <v/>
      </c>
      <c r="S1056" s="19" t="str">
        <f t="shared" si="272"/>
        <v/>
      </c>
      <c r="T1056" s="19"/>
      <c r="U1056" s="19" t="str">
        <f t="shared" si="279"/>
        <v/>
      </c>
      <c r="V1056" s="19" t="str">
        <f t="shared" si="273"/>
        <v/>
      </c>
      <c r="W1056" s="19" t="str">
        <f t="shared" si="274"/>
        <v/>
      </c>
      <c r="X1056" s="19" t="str">
        <f t="shared" si="275"/>
        <v/>
      </c>
      <c r="Y1056" s="19" t="str">
        <f t="shared" si="280"/>
        <v/>
      </c>
      <c r="Z1056" s="27" t="str">
        <f t="shared" si="276"/>
        <v/>
      </c>
      <c r="AA1056" s="32"/>
      <c r="AB1056" s="36"/>
      <c r="AC1056" s="35" t="str">
        <f t="shared" si="266"/>
        <v/>
      </c>
      <c r="AD1056" s="35" t="str">
        <f>IF(AA1056="","",SUMIFS(商品管理表!$N$8:$N$10000,商品管理表!$C$8:$C$10000,仕入れ管理表!$D1056,商品管理表!$Y$8:$Y$10000,"済"))</f>
        <v/>
      </c>
      <c r="AE1056" s="35" t="str">
        <f t="shared" si="281"/>
        <v/>
      </c>
      <c r="AF1056" s="18"/>
      <c r="AG1056" s="18"/>
      <c r="AH1056" s="18"/>
      <c r="AI1056" s="156" t="str">
        <f t="shared" si="277"/>
        <v/>
      </c>
      <c r="AJ1056" s="127"/>
      <c r="AK1056" s="128" t="str">
        <f t="shared" si="278"/>
        <v/>
      </c>
      <c r="AL1056" s="128"/>
    </row>
    <row r="1057" spans="3:38" x14ac:dyDescent="0.2">
      <c r="C1057" s="150">
        <v>1049</v>
      </c>
      <c r="D1057" s="151"/>
      <c r="E1057" s="21"/>
      <c r="F1057" s="24"/>
      <c r="G1057" s="3"/>
      <c r="H1057" s="3"/>
      <c r="I1057" s="26"/>
      <c r="J1057" s="26"/>
      <c r="K1057" s="33"/>
      <c r="L1057" s="34"/>
      <c r="M1057" s="34" t="str">
        <f t="shared" si="269"/>
        <v/>
      </c>
      <c r="N1057" s="34" t="str">
        <f t="shared" si="267"/>
        <v/>
      </c>
      <c r="O1057" s="34"/>
      <c r="P1057" s="34" t="str">
        <f t="shared" si="268"/>
        <v/>
      </c>
      <c r="Q1057" s="34" t="str">
        <f t="shared" si="270"/>
        <v/>
      </c>
      <c r="R1057" s="34" t="str">
        <f t="shared" si="271"/>
        <v/>
      </c>
      <c r="S1057" s="19" t="str">
        <f t="shared" si="272"/>
        <v/>
      </c>
      <c r="T1057" s="19"/>
      <c r="U1057" s="19" t="str">
        <f t="shared" si="279"/>
        <v/>
      </c>
      <c r="V1057" s="19" t="str">
        <f t="shared" si="273"/>
        <v/>
      </c>
      <c r="W1057" s="19" t="str">
        <f t="shared" si="274"/>
        <v/>
      </c>
      <c r="X1057" s="19" t="str">
        <f t="shared" si="275"/>
        <v/>
      </c>
      <c r="Y1057" s="19" t="str">
        <f t="shared" si="280"/>
        <v/>
      </c>
      <c r="Z1057" s="27" t="str">
        <f t="shared" si="276"/>
        <v/>
      </c>
      <c r="AA1057" s="32"/>
      <c r="AB1057" s="36"/>
      <c r="AC1057" s="35" t="str">
        <f t="shared" si="266"/>
        <v/>
      </c>
      <c r="AD1057" s="35" t="str">
        <f>IF(AA1057="","",SUMIFS(商品管理表!$N$8:$N$10000,商品管理表!$C$8:$C$10000,仕入れ管理表!$D1057,商品管理表!$Y$8:$Y$10000,"済"))</f>
        <v/>
      </c>
      <c r="AE1057" s="35" t="str">
        <f t="shared" si="281"/>
        <v/>
      </c>
      <c r="AF1057" s="18"/>
      <c r="AG1057" s="18"/>
      <c r="AH1057" s="18"/>
      <c r="AI1057" s="156" t="str">
        <f t="shared" si="277"/>
        <v/>
      </c>
      <c r="AJ1057" s="127"/>
      <c r="AK1057" s="128" t="str">
        <f t="shared" si="278"/>
        <v/>
      </c>
      <c r="AL1057" s="128"/>
    </row>
    <row r="1058" spans="3:38" x14ac:dyDescent="0.2">
      <c r="C1058" s="150">
        <v>1050</v>
      </c>
      <c r="D1058" s="151"/>
      <c r="E1058" s="21"/>
      <c r="F1058" s="24"/>
      <c r="G1058" s="3"/>
      <c r="H1058" s="3"/>
      <c r="I1058" s="26"/>
      <c r="J1058" s="26"/>
      <c r="K1058" s="33"/>
      <c r="L1058" s="34"/>
      <c r="M1058" s="34" t="str">
        <f t="shared" si="269"/>
        <v/>
      </c>
      <c r="N1058" s="34" t="str">
        <f t="shared" si="267"/>
        <v/>
      </c>
      <c r="O1058" s="34"/>
      <c r="P1058" s="34" t="str">
        <f t="shared" si="268"/>
        <v/>
      </c>
      <c r="Q1058" s="34" t="str">
        <f t="shared" si="270"/>
        <v/>
      </c>
      <c r="R1058" s="34" t="str">
        <f t="shared" si="271"/>
        <v/>
      </c>
      <c r="S1058" s="19" t="str">
        <f t="shared" si="272"/>
        <v/>
      </c>
      <c r="T1058" s="19"/>
      <c r="U1058" s="19" t="str">
        <f t="shared" si="279"/>
        <v/>
      </c>
      <c r="V1058" s="19" t="str">
        <f t="shared" si="273"/>
        <v/>
      </c>
      <c r="W1058" s="19" t="str">
        <f t="shared" si="274"/>
        <v/>
      </c>
      <c r="X1058" s="19" t="str">
        <f t="shared" si="275"/>
        <v/>
      </c>
      <c r="Y1058" s="19" t="str">
        <f t="shared" si="280"/>
        <v/>
      </c>
      <c r="Z1058" s="27" t="str">
        <f t="shared" si="276"/>
        <v/>
      </c>
      <c r="AA1058" s="32"/>
      <c r="AB1058" s="36"/>
      <c r="AC1058" s="35" t="str">
        <f t="shared" si="266"/>
        <v/>
      </c>
      <c r="AD1058" s="35" t="str">
        <f>IF(AA1058="","",SUMIFS(商品管理表!$N$8:$N$10000,商品管理表!$C$8:$C$10000,仕入れ管理表!$D1058,商品管理表!$Y$8:$Y$10000,"済"))</f>
        <v/>
      </c>
      <c r="AE1058" s="35" t="str">
        <f t="shared" si="281"/>
        <v/>
      </c>
      <c r="AF1058" s="18"/>
      <c r="AG1058" s="18"/>
      <c r="AH1058" s="18"/>
      <c r="AI1058" s="156" t="str">
        <f t="shared" si="277"/>
        <v/>
      </c>
      <c r="AJ1058" s="127"/>
      <c r="AK1058" s="128" t="str">
        <f t="shared" si="278"/>
        <v/>
      </c>
      <c r="AL1058" s="128"/>
    </row>
    <row r="1059" spans="3:38" x14ac:dyDescent="0.2">
      <c r="C1059" s="150">
        <v>1051</v>
      </c>
      <c r="D1059" s="151"/>
      <c r="E1059" s="21"/>
      <c r="F1059" s="24"/>
      <c r="G1059" s="3"/>
      <c r="H1059" s="3"/>
      <c r="I1059" s="26"/>
      <c r="J1059" s="26"/>
      <c r="K1059" s="33"/>
      <c r="L1059" s="34"/>
      <c r="M1059" s="34" t="str">
        <f t="shared" si="269"/>
        <v/>
      </c>
      <c r="N1059" s="34" t="str">
        <f t="shared" si="267"/>
        <v/>
      </c>
      <c r="O1059" s="34"/>
      <c r="P1059" s="34" t="str">
        <f t="shared" si="268"/>
        <v/>
      </c>
      <c r="Q1059" s="34" t="str">
        <f t="shared" si="270"/>
        <v/>
      </c>
      <c r="R1059" s="34" t="str">
        <f t="shared" si="271"/>
        <v/>
      </c>
      <c r="S1059" s="19" t="str">
        <f t="shared" si="272"/>
        <v/>
      </c>
      <c r="T1059" s="19"/>
      <c r="U1059" s="19" t="str">
        <f t="shared" si="279"/>
        <v/>
      </c>
      <c r="V1059" s="19" t="str">
        <f t="shared" si="273"/>
        <v/>
      </c>
      <c r="W1059" s="19" t="str">
        <f t="shared" si="274"/>
        <v/>
      </c>
      <c r="X1059" s="19" t="str">
        <f t="shared" si="275"/>
        <v/>
      </c>
      <c r="Y1059" s="19" t="str">
        <f t="shared" si="280"/>
        <v/>
      </c>
      <c r="Z1059" s="27" t="str">
        <f t="shared" si="276"/>
        <v/>
      </c>
      <c r="AA1059" s="32"/>
      <c r="AB1059" s="36"/>
      <c r="AC1059" s="35" t="str">
        <f t="shared" si="266"/>
        <v/>
      </c>
      <c r="AD1059" s="35" t="str">
        <f>IF(AA1059="","",SUMIFS(商品管理表!$N$8:$N$10000,商品管理表!$C$8:$C$10000,仕入れ管理表!$D1059,商品管理表!$Y$8:$Y$10000,"済"))</f>
        <v/>
      </c>
      <c r="AE1059" s="35" t="str">
        <f t="shared" si="281"/>
        <v/>
      </c>
      <c r="AF1059" s="18"/>
      <c r="AG1059" s="18"/>
      <c r="AH1059" s="18"/>
      <c r="AI1059" s="156" t="str">
        <f t="shared" si="277"/>
        <v/>
      </c>
      <c r="AJ1059" s="127"/>
      <c r="AK1059" s="128" t="str">
        <f t="shared" si="278"/>
        <v/>
      </c>
      <c r="AL1059" s="128"/>
    </row>
    <row r="1060" spans="3:38" x14ac:dyDescent="0.2">
      <c r="C1060" s="150">
        <v>1052</v>
      </c>
      <c r="D1060" s="151"/>
      <c r="E1060" s="21"/>
      <c r="F1060" s="24"/>
      <c r="G1060" s="3"/>
      <c r="H1060" s="3"/>
      <c r="I1060" s="26"/>
      <c r="J1060" s="26"/>
      <c r="K1060" s="33"/>
      <c r="L1060" s="34"/>
      <c r="M1060" s="34" t="str">
        <f t="shared" si="269"/>
        <v/>
      </c>
      <c r="N1060" s="34" t="str">
        <f t="shared" si="267"/>
        <v/>
      </c>
      <c r="O1060" s="34"/>
      <c r="P1060" s="34" t="str">
        <f t="shared" si="268"/>
        <v/>
      </c>
      <c r="Q1060" s="34" t="str">
        <f t="shared" si="270"/>
        <v/>
      </c>
      <c r="R1060" s="34" t="str">
        <f t="shared" si="271"/>
        <v/>
      </c>
      <c r="S1060" s="19" t="str">
        <f t="shared" si="272"/>
        <v/>
      </c>
      <c r="T1060" s="19"/>
      <c r="U1060" s="19" t="str">
        <f t="shared" si="279"/>
        <v/>
      </c>
      <c r="V1060" s="19" t="str">
        <f t="shared" si="273"/>
        <v/>
      </c>
      <c r="W1060" s="19" t="str">
        <f t="shared" si="274"/>
        <v/>
      </c>
      <c r="X1060" s="19" t="str">
        <f t="shared" si="275"/>
        <v/>
      </c>
      <c r="Y1060" s="19" t="str">
        <f t="shared" si="280"/>
        <v/>
      </c>
      <c r="Z1060" s="27" t="str">
        <f t="shared" si="276"/>
        <v/>
      </c>
      <c r="AA1060" s="32"/>
      <c r="AB1060" s="36"/>
      <c r="AC1060" s="35" t="str">
        <f t="shared" si="266"/>
        <v/>
      </c>
      <c r="AD1060" s="35" t="str">
        <f>IF(AA1060="","",SUMIFS(商品管理表!$N$8:$N$10000,商品管理表!$C$8:$C$10000,仕入れ管理表!$D1060,商品管理表!$Y$8:$Y$10000,"済"))</f>
        <v/>
      </c>
      <c r="AE1060" s="35" t="str">
        <f t="shared" si="281"/>
        <v/>
      </c>
      <c r="AF1060" s="18"/>
      <c r="AG1060" s="18"/>
      <c r="AH1060" s="18"/>
      <c r="AI1060" s="156" t="str">
        <f t="shared" si="277"/>
        <v/>
      </c>
      <c r="AJ1060" s="127"/>
      <c r="AK1060" s="128" t="str">
        <f t="shared" si="278"/>
        <v/>
      </c>
      <c r="AL1060" s="128"/>
    </row>
    <row r="1061" spans="3:38" x14ac:dyDescent="0.2">
      <c r="C1061" s="150">
        <v>1053</v>
      </c>
      <c r="D1061" s="151"/>
      <c r="E1061" s="21"/>
      <c r="F1061" s="24"/>
      <c r="G1061" s="3"/>
      <c r="H1061" s="3"/>
      <c r="I1061" s="26"/>
      <c r="J1061" s="26"/>
      <c r="K1061" s="33"/>
      <c r="L1061" s="34"/>
      <c r="M1061" s="34" t="str">
        <f t="shared" si="269"/>
        <v/>
      </c>
      <c r="N1061" s="34" t="str">
        <f t="shared" si="267"/>
        <v/>
      </c>
      <c r="O1061" s="34"/>
      <c r="P1061" s="34" t="str">
        <f t="shared" si="268"/>
        <v/>
      </c>
      <c r="Q1061" s="34" t="str">
        <f t="shared" si="270"/>
        <v/>
      </c>
      <c r="R1061" s="34" t="str">
        <f t="shared" si="271"/>
        <v/>
      </c>
      <c r="S1061" s="19" t="str">
        <f t="shared" si="272"/>
        <v/>
      </c>
      <c r="T1061" s="19"/>
      <c r="U1061" s="19" t="str">
        <f t="shared" si="279"/>
        <v/>
      </c>
      <c r="V1061" s="19" t="str">
        <f t="shared" si="273"/>
        <v/>
      </c>
      <c r="W1061" s="19" t="str">
        <f t="shared" si="274"/>
        <v/>
      </c>
      <c r="X1061" s="19" t="str">
        <f t="shared" si="275"/>
        <v/>
      </c>
      <c r="Y1061" s="19" t="str">
        <f t="shared" si="280"/>
        <v/>
      </c>
      <c r="Z1061" s="27" t="str">
        <f t="shared" si="276"/>
        <v/>
      </c>
      <c r="AA1061" s="32"/>
      <c r="AB1061" s="36"/>
      <c r="AC1061" s="35" t="str">
        <f t="shared" si="266"/>
        <v/>
      </c>
      <c r="AD1061" s="35" t="str">
        <f>IF(AA1061="","",SUMIFS(商品管理表!$N$8:$N$10000,商品管理表!$C$8:$C$10000,仕入れ管理表!$D1061,商品管理表!$Y$8:$Y$10000,"済"))</f>
        <v/>
      </c>
      <c r="AE1061" s="35" t="str">
        <f t="shared" si="281"/>
        <v/>
      </c>
      <c r="AF1061" s="18"/>
      <c r="AG1061" s="18"/>
      <c r="AH1061" s="18"/>
      <c r="AI1061" s="156" t="str">
        <f t="shared" si="277"/>
        <v/>
      </c>
      <c r="AJ1061" s="127"/>
      <c r="AK1061" s="128" t="str">
        <f t="shared" si="278"/>
        <v/>
      </c>
      <c r="AL1061" s="128"/>
    </row>
    <row r="1062" spans="3:38" x14ac:dyDescent="0.2">
      <c r="C1062" s="150">
        <v>1054</v>
      </c>
      <c r="D1062" s="151"/>
      <c r="E1062" s="21"/>
      <c r="F1062" s="24"/>
      <c r="G1062" s="3"/>
      <c r="H1062" s="3"/>
      <c r="I1062" s="26"/>
      <c r="J1062" s="26"/>
      <c r="K1062" s="33"/>
      <c r="L1062" s="34"/>
      <c r="M1062" s="34" t="str">
        <f t="shared" si="269"/>
        <v/>
      </c>
      <c r="N1062" s="34" t="str">
        <f t="shared" si="267"/>
        <v/>
      </c>
      <c r="O1062" s="34"/>
      <c r="P1062" s="34" t="str">
        <f t="shared" si="268"/>
        <v/>
      </c>
      <c r="Q1062" s="34" t="str">
        <f t="shared" si="270"/>
        <v/>
      </c>
      <c r="R1062" s="34" t="str">
        <f t="shared" si="271"/>
        <v/>
      </c>
      <c r="S1062" s="19" t="str">
        <f t="shared" si="272"/>
        <v/>
      </c>
      <c r="T1062" s="19"/>
      <c r="U1062" s="19" t="str">
        <f t="shared" si="279"/>
        <v/>
      </c>
      <c r="V1062" s="19" t="str">
        <f t="shared" si="273"/>
        <v/>
      </c>
      <c r="W1062" s="19" t="str">
        <f t="shared" si="274"/>
        <v/>
      </c>
      <c r="X1062" s="19" t="str">
        <f t="shared" si="275"/>
        <v/>
      </c>
      <c r="Y1062" s="19" t="str">
        <f t="shared" si="280"/>
        <v/>
      </c>
      <c r="Z1062" s="27" t="str">
        <f t="shared" si="276"/>
        <v/>
      </c>
      <c r="AA1062" s="32"/>
      <c r="AB1062" s="36"/>
      <c r="AC1062" s="35" t="str">
        <f t="shared" si="266"/>
        <v/>
      </c>
      <c r="AD1062" s="35" t="str">
        <f>IF(AA1062="","",SUMIFS(商品管理表!$N$8:$N$10000,商品管理表!$C$8:$C$10000,仕入れ管理表!$D1062,商品管理表!$Y$8:$Y$10000,"済"))</f>
        <v/>
      </c>
      <c r="AE1062" s="35" t="str">
        <f t="shared" si="281"/>
        <v/>
      </c>
      <c r="AF1062" s="18"/>
      <c r="AG1062" s="18"/>
      <c r="AH1062" s="18"/>
      <c r="AI1062" s="156" t="str">
        <f t="shared" si="277"/>
        <v/>
      </c>
      <c r="AJ1062" s="127"/>
      <c r="AK1062" s="128" t="str">
        <f t="shared" si="278"/>
        <v/>
      </c>
      <c r="AL1062" s="128"/>
    </row>
    <row r="1063" spans="3:38" x14ac:dyDescent="0.2">
      <c r="C1063" s="150">
        <v>1055</v>
      </c>
      <c r="D1063" s="151"/>
      <c r="E1063" s="21"/>
      <c r="F1063" s="24"/>
      <c r="G1063" s="3"/>
      <c r="H1063" s="3"/>
      <c r="I1063" s="26"/>
      <c r="J1063" s="26"/>
      <c r="K1063" s="33"/>
      <c r="L1063" s="34"/>
      <c r="M1063" s="34" t="str">
        <f t="shared" si="269"/>
        <v/>
      </c>
      <c r="N1063" s="34" t="str">
        <f t="shared" si="267"/>
        <v/>
      </c>
      <c r="O1063" s="34"/>
      <c r="P1063" s="34" t="str">
        <f t="shared" si="268"/>
        <v/>
      </c>
      <c r="Q1063" s="34" t="str">
        <f t="shared" si="270"/>
        <v/>
      </c>
      <c r="R1063" s="34" t="str">
        <f t="shared" si="271"/>
        <v/>
      </c>
      <c r="S1063" s="19" t="str">
        <f t="shared" si="272"/>
        <v/>
      </c>
      <c r="T1063" s="19"/>
      <c r="U1063" s="19" t="str">
        <f t="shared" si="279"/>
        <v/>
      </c>
      <c r="V1063" s="19" t="str">
        <f t="shared" si="273"/>
        <v/>
      </c>
      <c r="W1063" s="19" t="str">
        <f t="shared" si="274"/>
        <v/>
      </c>
      <c r="X1063" s="19" t="str">
        <f t="shared" si="275"/>
        <v/>
      </c>
      <c r="Y1063" s="19" t="str">
        <f t="shared" si="280"/>
        <v/>
      </c>
      <c r="Z1063" s="27" t="str">
        <f t="shared" si="276"/>
        <v/>
      </c>
      <c r="AA1063" s="32"/>
      <c r="AB1063" s="36"/>
      <c r="AC1063" s="35" t="str">
        <f t="shared" si="266"/>
        <v/>
      </c>
      <c r="AD1063" s="35" t="str">
        <f>IF(AA1063="","",SUMIFS(商品管理表!$N$8:$N$10000,商品管理表!$C$8:$C$10000,仕入れ管理表!$D1063,商品管理表!$Y$8:$Y$10000,"済"))</f>
        <v/>
      </c>
      <c r="AE1063" s="35" t="str">
        <f t="shared" si="281"/>
        <v/>
      </c>
      <c r="AF1063" s="18"/>
      <c r="AG1063" s="18"/>
      <c r="AH1063" s="18"/>
      <c r="AI1063" s="156" t="str">
        <f t="shared" si="277"/>
        <v/>
      </c>
      <c r="AJ1063" s="127"/>
      <c r="AK1063" s="128" t="str">
        <f t="shared" si="278"/>
        <v/>
      </c>
      <c r="AL1063" s="128"/>
    </row>
    <row r="1064" spans="3:38" x14ac:dyDescent="0.2">
      <c r="C1064" s="150">
        <v>1056</v>
      </c>
      <c r="D1064" s="151"/>
      <c r="E1064" s="21"/>
      <c r="F1064" s="24"/>
      <c r="G1064" s="3"/>
      <c r="H1064" s="3"/>
      <c r="I1064" s="26"/>
      <c r="J1064" s="26"/>
      <c r="K1064" s="33"/>
      <c r="L1064" s="34"/>
      <c r="M1064" s="34" t="str">
        <f t="shared" si="269"/>
        <v/>
      </c>
      <c r="N1064" s="34" t="str">
        <f t="shared" si="267"/>
        <v/>
      </c>
      <c r="O1064" s="34"/>
      <c r="P1064" s="34" t="str">
        <f t="shared" si="268"/>
        <v/>
      </c>
      <c r="Q1064" s="34" t="str">
        <f t="shared" si="270"/>
        <v/>
      </c>
      <c r="R1064" s="34" t="str">
        <f t="shared" si="271"/>
        <v/>
      </c>
      <c r="S1064" s="19" t="str">
        <f t="shared" si="272"/>
        <v/>
      </c>
      <c r="T1064" s="19"/>
      <c r="U1064" s="19" t="str">
        <f t="shared" si="279"/>
        <v/>
      </c>
      <c r="V1064" s="19" t="str">
        <f t="shared" si="273"/>
        <v/>
      </c>
      <c r="W1064" s="19" t="str">
        <f t="shared" si="274"/>
        <v/>
      </c>
      <c r="X1064" s="19" t="str">
        <f t="shared" si="275"/>
        <v/>
      </c>
      <c r="Y1064" s="19" t="str">
        <f t="shared" si="280"/>
        <v/>
      </c>
      <c r="Z1064" s="27" t="str">
        <f t="shared" si="276"/>
        <v/>
      </c>
      <c r="AA1064" s="32"/>
      <c r="AB1064" s="36"/>
      <c r="AC1064" s="35" t="str">
        <f t="shared" si="266"/>
        <v/>
      </c>
      <c r="AD1064" s="35" t="str">
        <f>IF(AA1064="","",SUMIFS(商品管理表!$N$8:$N$10000,商品管理表!$C$8:$C$10000,仕入れ管理表!$D1064,商品管理表!$Y$8:$Y$10000,"済"))</f>
        <v/>
      </c>
      <c r="AE1064" s="35" t="str">
        <f t="shared" si="281"/>
        <v/>
      </c>
      <c r="AF1064" s="18"/>
      <c r="AG1064" s="18"/>
      <c r="AH1064" s="18"/>
      <c r="AI1064" s="156" t="str">
        <f t="shared" si="277"/>
        <v/>
      </c>
      <c r="AJ1064" s="127"/>
      <c r="AK1064" s="128" t="str">
        <f t="shared" si="278"/>
        <v/>
      </c>
      <c r="AL1064" s="128"/>
    </row>
    <row r="1065" spans="3:38" x14ac:dyDescent="0.2">
      <c r="C1065" s="150">
        <v>1057</v>
      </c>
      <c r="D1065" s="151"/>
      <c r="E1065" s="21"/>
      <c r="F1065" s="24"/>
      <c r="G1065" s="3"/>
      <c r="H1065" s="3"/>
      <c r="I1065" s="26"/>
      <c r="J1065" s="26"/>
      <c r="K1065" s="33"/>
      <c r="L1065" s="34"/>
      <c r="M1065" s="34" t="str">
        <f t="shared" si="269"/>
        <v/>
      </c>
      <c r="N1065" s="34" t="str">
        <f t="shared" si="267"/>
        <v/>
      </c>
      <c r="O1065" s="34"/>
      <c r="P1065" s="34" t="str">
        <f t="shared" si="268"/>
        <v/>
      </c>
      <c r="Q1065" s="34" t="str">
        <f t="shared" si="270"/>
        <v/>
      </c>
      <c r="R1065" s="34" t="str">
        <f t="shared" si="271"/>
        <v/>
      </c>
      <c r="S1065" s="19" t="str">
        <f t="shared" si="272"/>
        <v/>
      </c>
      <c r="T1065" s="19"/>
      <c r="U1065" s="19" t="str">
        <f t="shared" si="279"/>
        <v/>
      </c>
      <c r="V1065" s="19" t="str">
        <f t="shared" si="273"/>
        <v/>
      </c>
      <c r="W1065" s="19" t="str">
        <f t="shared" si="274"/>
        <v/>
      </c>
      <c r="X1065" s="19" t="str">
        <f t="shared" si="275"/>
        <v/>
      </c>
      <c r="Y1065" s="19" t="str">
        <f t="shared" si="280"/>
        <v/>
      </c>
      <c r="Z1065" s="27" t="str">
        <f t="shared" si="276"/>
        <v/>
      </c>
      <c r="AA1065" s="32"/>
      <c r="AB1065" s="36"/>
      <c r="AC1065" s="35" t="str">
        <f t="shared" si="266"/>
        <v/>
      </c>
      <c r="AD1065" s="35" t="str">
        <f>IF(AA1065="","",SUMIFS(商品管理表!$N$8:$N$10000,商品管理表!$C$8:$C$10000,仕入れ管理表!$D1065,商品管理表!$Y$8:$Y$10000,"済"))</f>
        <v/>
      </c>
      <c r="AE1065" s="35" t="str">
        <f t="shared" si="281"/>
        <v/>
      </c>
      <c r="AF1065" s="18"/>
      <c r="AG1065" s="18"/>
      <c r="AH1065" s="18"/>
      <c r="AI1065" s="156" t="str">
        <f t="shared" si="277"/>
        <v/>
      </c>
      <c r="AJ1065" s="127"/>
      <c r="AK1065" s="128" t="str">
        <f t="shared" si="278"/>
        <v/>
      </c>
      <c r="AL1065" s="128"/>
    </row>
    <row r="1066" spans="3:38" x14ac:dyDescent="0.2">
      <c r="C1066" s="150">
        <v>1058</v>
      </c>
      <c r="D1066" s="151"/>
      <c r="E1066" s="21"/>
      <c r="F1066" s="24"/>
      <c r="G1066" s="3"/>
      <c r="H1066" s="3"/>
      <c r="I1066" s="26"/>
      <c r="J1066" s="26"/>
      <c r="K1066" s="33"/>
      <c r="L1066" s="34"/>
      <c r="M1066" s="34" t="str">
        <f t="shared" si="269"/>
        <v/>
      </c>
      <c r="N1066" s="34" t="str">
        <f t="shared" si="267"/>
        <v/>
      </c>
      <c r="O1066" s="34"/>
      <c r="P1066" s="34" t="str">
        <f t="shared" si="268"/>
        <v/>
      </c>
      <c r="Q1066" s="34" t="str">
        <f t="shared" si="270"/>
        <v/>
      </c>
      <c r="R1066" s="34" t="str">
        <f t="shared" si="271"/>
        <v/>
      </c>
      <c r="S1066" s="19" t="str">
        <f t="shared" si="272"/>
        <v/>
      </c>
      <c r="T1066" s="19"/>
      <c r="U1066" s="19" t="str">
        <f t="shared" si="279"/>
        <v/>
      </c>
      <c r="V1066" s="19" t="str">
        <f t="shared" si="273"/>
        <v/>
      </c>
      <c r="W1066" s="19" t="str">
        <f t="shared" si="274"/>
        <v/>
      </c>
      <c r="X1066" s="19" t="str">
        <f t="shared" si="275"/>
        <v/>
      </c>
      <c r="Y1066" s="19" t="str">
        <f t="shared" si="280"/>
        <v/>
      </c>
      <c r="Z1066" s="27" t="str">
        <f t="shared" si="276"/>
        <v/>
      </c>
      <c r="AA1066" s="32"/>
      <c r="AB1066" s="36"/>
      <c r="AC1066" s="35" t="str">
        <f t="shared" si="266"/>
        <v/>
      </c>
      <c r="AD1066" s="35" t="str">
        <f>IF(AA1066="","",SUMIFS(商品管理表!$N$8:$N$10000,商品管理表!$C$8:$C$10000,仕入れ管理表!$D1066,商品管理表!$Y$8:$Y$10000,"済"))</f>
        <v/>
      </c>
      <c r="AE1066" s="35" t="str">
        <f t="shared" si="281"/>
        <v/>
      </c>
      <c r="AF1066" s="18"/>
      <c r="AG1066" s="18"/>
      <c r="AH1066" s="18"/>
      <c r="AI1066" s="156" t="str">
        <f t="shared" si="277"/>
        <v/>
      </c>
      <c r="AJ1066" s="127"/>
      <c r="AK1066" s="128" t="str">
        <f t="shared" si="278"/>
        <v/>
      </c>
      <c r="AL1066" s="128"/>
    </row>
    <row r="1067" spans="3:38" x14ac:dyDescent="0.2">
      <c r="C1067" s="150">
        <v>1059</v>
      </c>
      <c r="D1067" s="151"/>
      <c r="E1067" s="21"/>
      <c r="F1067" s="24"/>
      <c r="G1067" s="3"/>
      <c r="H1067" s="3"/>
      <c r="I1067" s="26"/>
      <c r="J1067" s="26"/>
      <c r="K1067" s="33"/>
      <c r="L1067" s="34"/>
      <c r="M1067" s="34" t="str">
        <f t="shared" si="269"/>
        <v/>
      </c>
      <c r="N1067" s="34" t="str">
        <f t="shared" si="267"/>
        <v/>
      </c>
      <c r="O1067" s="34"/>
      <c r="P1067" s="34" t="str">
        <f t="shared" si="268"/>
        <v/>
      </c>
      <c r="Q1067" s="34" t="str">
        <f t="shared" si="270"/>
        <v/>
      </c>
      <c r="R1067" s="34" t="str">
        <f t="shared" si="271"/>
        <v/>
      </c>
      <c r="S1067" s="19" t="str">
        <f t="shared" si="272"/>
        <v/>
      </c>
      <c r="T1067" s="19"/>
      <c r="U1067" s="19" t="str">
        <f t="shared" si="279"/>
        <v/>
      </c>
      <c r="V1067" s="19" t="str">
        <f t="shared" si="273"/>
        <v/>
      </c>
      <c r="W1067" s="19" t="str">
        <f t="shared" si="274"/>
        <v/>
      </c>
      <c r="X1067" s="19" t="str">
        <f t="shared" si="275"/>
        <v/>
      </c>
      <c r="Y1067" s="19" t="str">
        <f t="shared" si="280"/>
        <v/>
      </c>
      <c r="Z1067" s="27" t="str">
        <f t="shared" si="276"/>
        <v/>
      </c>
      <c r="AA1067" s="32"/>
      <c r="AB1067" s="36"/>
      <c r="AC1067" s="35" t="str">
        <f t="shared" si="266"/>
        <v/>
      </c>
      <c r="AD1067" s="35" t="str">
        <f>IF(AA1067="","",SUMIFS(商品管理表!$N$8:$N$10000,商品管理表!$C$8:$C$10000,仕入れ管理表!$D1067,商品管理表!$Y$8:$Y$10000,"済"))</f>
        <v/>
      </c>
      <c r="AE1067" s="35" t="str">
        <f t="shared" si="281"/>
        <v/>
      </c>
      <c r="AF1067" s="18"/>
      <c r="AG1067" s="18"/>
      <c r="AH1067" s="18"/>
      <c r="AI1067" s="156" t="str">
        <f t="shared" si="277"/>
        <v/>
      </c>
      <c r="AJ1067" s="127"/>
      <c r="AK1067" s="128" t="str">
        <f t="shared" si="278"/>
        <v/>
      </c>
      <c r="AL1067" s="128"/>
    </row>
    <row r="1068" spans="3:38" x14ac:dyDescent="0.2">
      <c r="C1068" s="150">
        <v>1060</v>
      </c>
      <c r="D1068" s="151"/>
      <c r="E1068" s="21"/>
      <c r="F1068" s="24"/>
      <c r="G1068" s="3"/>
      <c r="H1068" s="3"/>
      <c r="I1068" s="26"/>
      <c r="J1068" s="26"/>
      <c r="K1068" s="33"/>
      <c r="L1068" s="34"/>
      <c r="M1068" s="34" t="str">
        <f t="shared" si="269"/>
        <v/>
      </c>
      <c r="N1068" s="34" t="str">
        <f t="shared" si="267"/>
        <v/>
      </c>
      <c r="O1068" s="34"/>
      <c r="P1068" s="34" t="str">
        <f t="shared" si="268"/>
        <v/>
      </c>
      <c r="Q1068" s="34" t="str">
        <f t="shared" si="270"/>
        <v/>
      </c>
      <c r="R1068" s="34" t="str">
        <f t="shared" si="271"/>
        <v/>
      </c>
      <c r="S1068" s="19" t="str">
        <f t="shared" si="272"/>
        <v/>
      </c>
      <c r="T1068" s="19"/>
      <c r="U1068" s="19" t="str">
        <f t="shared" si="279"/>
        <v/>
      </c>
      <c r="V1068" s="19" t="str">
        <f t="shared" si="273"/>
        <v/>
      </c>
      <c r="W1068" s="19" t="str">
        <f t="shared" si="274"/>
        <v/>
      </c>
      <c r="X1068" s="19" t="str">
        <f t="shared" si="275"/>
        <v/>
      </c>
      <c r="Y1068" s="19" t="str">
        <f t="shared" si="280"/>
        <v/>
      </c>
      <c r="Z1068" s="27" t="str">
        <f t="shared" si="276"/>
        <v/>
      </c>
      <c r="AA1068" s="32"/>
      <c r="AB1068" s="36"/>
      <c r="AC1068" s="35" t="str">
        <f t="shared" si="266"/>
        <v/>
      </c>
      <c r="AD1068" s="35" t="str">
        <f>IF(AA1068="","",SUMIFS(商品管理表!$N$8:$N$10000,商品管理表!$C$8:$C$10000,仕入れ管理表!$D1068,商品管理表!$Y$8:$Y$10000,"済"))</f>
        <v/>
      </c>
      <c r="AE1068" s="35" t="str">
        <f t="shared" si="281"/>
        <v/>
      </c>
      <c r="AF1068" s="18"/>
      <c r="AG1068" s="18"/>
      <c r="AH1068" s="18"/>
      <c r="AI1068" s="156" t="str">
        <f t="shared" si="277"/>
        <v/>
      </c>
      <c r="AJ1068" s="127"/>
      <c r="AK1068" s="128" t="str">
        <f t="shared" si="278"/>
        <v/>
      </c>
      <c r="AL1068" s="128"/>
    </row>
    <row r="1069" spans="3:38" x14ac:dyDescent="0.2">
      <c r="C1069" s="150">
        <v>1061</v>
      </c>
      <c r="D1069" s="151"/>
      <c r="E1069" s="21"/>
      <c r="F1069" s="24"/>
      <c r="G1069" s="3"/>
      <c r="H1069" s="3"/>
      <c r="I1069" s="26"/>
      <c r="J1069" s="26"/>
      <c r="K1069" s="33"/>
      <c r="L1069" s="34"/>
      <c r="M1069" s="34" t="str">
        <f t="shared" si="269"/>
        <v/>
      </c>
      <c r="N1069" s="34" t="str">
        <f t="shared" si="267"/>
        <v/>
      </c>
      <c r="O1069" s="34"/>
      <c r="P1069" s="34" t="str">
        <f t="shared" si="268"/>
        <v/>
      </c>
      <c r="Q1069" s="34" t="str">
        <f t="shared" si="270"/>
        <v/>
      </c>
      <c r="R1069" s="34" t="str">
        <f t="shared" si="271"/>
        <v/>
      </c>
      <c r="S1069" s="19" t="str">
        <f t="shared" si="272"/>
        <v/>
      </c>
      <c r="T1069" s="19"/>
      <c r="U1069" s="19" t="str">
        <f t="shared" si="279"/>
        <v/>
      </c>
      <c r="V1069" s="19" t="str">
        <f t="shared" si="273"/>
        <v/>
      </c>
      <c r="W1069" s="19" t="str">
        <f t="shared" si="274"/>
        <v/>
      </c>
      <c r="X1069" s="19" t="str">
        <f t="shared" si="275"/>
        <v/>
      </c>
      <c r="Y1069" s="19" t="str">
        <f t="shared" si="280"/>
        <v/>
      </c>
      <c r="Z1069" s="27" t="str">
        <f t="shared" si="276"/>
        <v/>
      </c>
      <c r="AA1069" s="32"/>
      <c r="AB1069" s="36"/>
      <c r="AC1069" s="35" t="str">
        <f t="shared" si="266"/>
        <v/>
      </c>
      <c r="AD1069" s="35" t="str">
        <f>IF(AA1069="","",SUMIFS(商品管理表!$N$8:$N$10000,商品管理表!$C$8:$C$10000,仕入れ管理表!$D1069,商品管理表!$Y$8:$Y$10000,"済"))</f>
        <v/>
      </c>
      <c r="AE1069" s="35" t="str">
        <f t="shared" si="281"/>
        <v/>
      </c>
      <c r="AF1069" s="18"/>
      <c r="AG1069" s="18"/>
      <c r="AH1069" s="18"/>
      <c r="AI1069" s="156" t="str">
        <f t="shared" si="277"/>
        <v/>
      </c>
      <c r="AJ1069" s="127"/>
      <c r="AK1069" s="128" t="str">
        <f t="shared" si="278"/>
        <v/>
      </c>
      <c r="AL1069" s="128"/>
    </row>
    <row r="1070" spans="3:38" x14ac:dyDescent="0.2">
      <c r="C1070" s="150">
        <v>1062</v>
      </c>
      <c r="D1070" s="151"/>
      <c r="E1070" s="21"/>
      <c r="F1070" s="24"/>
      <c r="G1070" s="3"/>
      <c r="H1070" s="3"/>
      <c r="I1070" s="26"/>
      <c r="J1070" s="26"/>
      <c r="K1070" s="33"/>
      <c r="L1070" s="34"/>
      <c r="M1070" s="34" t="str">
        <f t="shared" si="269"/>
        <v/>
      </c>
      <c r="N1070" s="34" t="str">
        <f t="shared" si="267"/>
        <v/>
      </c>
      <c r="O1070" s="34"/>
      <c r="P1070" s="34" t="str">
        <f t="shared" si="268"/>
        <v/>
      </c>
      <c r="Q1070" s="34" t="str">
        <f t="shared" si="270"/>
        <v/>
      </c>
      <c r="R1070" s="34" t="str">
        <f t="shared" si="271"/>
        <v/>
      </c>
      <c r="S1070" s="19" t="str">
        <f t="shared" si="272"/>
        <v/>
      </c>
      <c r="T1070" s="19"/>
      <c r="U1070" s="19" t="str">
        <f t="shared" si="279"/>
        <v/>
      </c>
      <c r="V1070" s="19" t="str">
        <f t="shared" si="273"/>
        <v/>
      </c>
      <c r="W1070" s="19" t="str">
        <f t="shared" si="274"/>
        <v/>
      </c>
      <c r="X1070" s="19" t="str">
        <f t="shared" si="275"/>
        <v/>
      </c>
      <c r="Y1070" s="19" t="str">
        <f t="shared" si="280"/>
        <v/>
      </c>
      <c r="Z1070" s="27" t="str">
        <f t="shared" si="276"/>
        <v/>
      </c>
      <c r="AA1070" s="32"/>
      <c r="AB1070" s="36"/>
      <c r="AC1070" s="35" t="str">
        <f t="shared" si="266"/>
        <v/>
      </c>
      <c r="AD1070" s="35" t="str">
        <f>IF(AA1070="","",SUMIFS(商品管理表!$N$8:$N$10000,商品管理表!$C$8:$C$10000,仕入れ管理表!$D1070,商品管理表!$Y$8:$Y$10000,"済"))</f>
        <v/>
      </c>
      <c r="AE1070" s="35" t="str">
        <f t="shared" si="281"/>
        <v/>
      </c>
      <c r="AF1070" s="18"/>
      <c r="AG1070" s="18"/>
      <c r="AH1070" s="18"/>
      <c r="AI1070" s="156" t="str">
        <f t="shared" si="277"/>
        <v/>
      </c>
      <c r="AJ1070" s="127"/>
      <c r="AK1070" s="128" t="str">
        <f t="shared" si="278"/>
        <v/>
      </c>
      <c r="AL1070" s="128"/>
    </row>
    <row r="1071" spans="3:38" x14ac:dyDescent="0.2">
      <c r="C1071" s="150">
        <v>1063</v>
      </c>
      <c r="D1071" s="151"/>
      <c r="E1071" s="21"/>
      <c r="F1071" s="24"/>
      <c r="G1071" s="3"/>
      <c r="H1071" s="3"/>
      <c r="I1071" s="26"/>
      <c r="J1071" s="26"/>
      <c r="K1071" s="33"/>
      <c r="L1071" s="34"/>
      <c r="M1071" s="34" t="str">
        <f t="shared" si="269"/>
        <v/>
      </c>
      <c r="N1071" s="34" t="str">
        <f t="shared" si="267"/>
        <v/>
      </c>
      <c r="O1071" s="34"/>
      <c r="P1071" s="34" t="str">
        <f t="shared" si="268"/>
        <v/>
      </c>
      <c r="Q1071" s="34" t="str">
        <f t="shared" si="270"/>
        <v/>
      </c>
      <c r="R1071" s="34" t="str">
        <f t="shared" si="271"/>
        <v/>
      </c>
      <c r="S1071" s="19" t="str">
        <f t="shared" si="272"/>
        <v/>
      </c>
      <c r="T1071" s="19"/>
      <c r="U1071" s="19" t="str">
        <f t="shared" si="279"/>
        <v/>
      </c>
      <c r="V1071" s="19" t="str">
        <f t="shared" si="273"/>
        <v/>
      </c>
      <c r="W1071" s="19" t="str">
        <f t="shared" si="274"/>
        <v/>
      </c>
      <c r="X1071" s="19" t="str">
        <f t="shared" si="275"/>
        <v/>
      </c>
      <c r="Y1071" s="19" t="str">
        <f t="shared" si="280"/>
        <v/>
      </c>
      <c r="Z1071" s="27" t="str">
        <f t="shared" si="276"/>
        <v/>
      </c>
      <c r="AA1071" s="32"/>
      <c r="AB1071" s="36"/>
      <c r="AC1071" s="35" t="str">
        <f t="shared" si="266"/>
        <v/>
      </c>
      <c r="AD1071" s="35" t="str">
        <f>IF(AA1071="","",SUMIFS(商品管理表!$N$8:$N$10000,商品管理表!$C$8:$C$10000,仕入れ管理表!$D1071,商品管理表!$Y$8:$Y$10000,"済"))</f>
        <v/>
      </c>
      <c r="AE1071" s="35" t="str">
        <f t="shared" si="281"/>
        <v/>
      </c>
      <c r="AF1071" s="18"/>
      <c r="AG1071" s="18"/>
      <c r="AH1071" s="18"/>
      <c r="AI1071" s="156" t="str">
        <f t="shared" si="277"/>
        <v/>
      </c>
      <c r="AJ1071" s="127"/>
      <c r="AK1071" s="128" t="str">
        <f t="shared" si="278"/>
        <v/>
      </c>
      <c r="AL1071" s="128"/>
    </row>
    <row r="1072" spans="3:38" x14ac:dyDescent="0.2">
      <c r="C1072" s="150">
        <v>1064</v>
      </c>
      <c r="D1072" s="151"/>
      <c r="E1072" s="21"/>
      <c r="F1072" s="24"/>
      <c r="G1072" s="3"/>
      <c r="H1072" s="3"/>
      <c r="I1072" s="26"/>
      <c r="J1072" s="26"/>
      <c r="K1072" s="33"/>
      <c r="L1072" s="34"/>
      <c r="M1072" s="34" t="str">
        <f t="shared" si="269"/>
        <v/>
      </c>
      <c r="N1072" s="34" t="str">
        <f t="shared" si="267"/>
        <v/>
      </c>
      <c r="O1072" s="34"/>
      <c r="P1072" s="34" t="str">
        <f t="shared" si="268"/>
        <v/>
      </c>
      <c r="Q1072" s="34" t="str">
        <f t="shared" si="270"/>
        <v/>
      </c>
      <c r="R1072" s="34" t="str">
        <f t="shared" si="271"/>
        <v/>
      </c>
      <c r="S1072" s="19" t="str">
        <f t="shared" si="272"/>
        <v/>
      </c>
      <c r="T1072" s="19"/>
      <c r="U1072" s="19" t="str">
        <f t="shared" si="279"/>
        <v/>
      </c>
      <c r="V1072" s="19" t="str">
        <f t="shared" si="273"/>
        <v/>
      </c>
      <c r="W1072" s="19" t="str">
        <f t="shared" si="274"/>
        <v/>
      </c>
      <c r="X1072" s="19" t="str">
        <f t="shared" si="275"/>
        <v/>
      </c>
      <c r="Y1072" s="19" t="str">
        <f t="shared" si="280"/>
        <v/>
      </c>
      <c r="Z1072" s="27" t="str">
        <f t="shared" si="276"/>
        <v/>
      </c>
      <c r="AA1072" s="32"/>
      <c r="AB1072" s="36"/>
      <c r="AC1072" s="35" t="str">
        <f t="shared" si="266"/>
        <v/>
      </c>
      <c r="AD1072" s="35" t="str">
        <f>IF(AA1072="","",SUMIFS(商品管理表!$N$8:$N$10000,商品管理表!$C$8:$C$10000,仕入れ管理表!$D1072,商品管理表!$Y$8:$Y$10000,"済"))</f>
        <v/>
      </c>
      <c r="AE1072" s="35" t="str">
        <f t="shared" si="281"/>
        <v/>
      </c>
      <c r="AF1072" s="18"/>
      <c r="AG1072" s="18"/>
      <c r="AH1072" s="18"/>
      <c r="AI1072" s="156" t="str">
        <f t="shared" si="277"/>
        <v/>
      </c>
      <c r="AJ1072" s="127"/>
      <c r="AK1072" s="128" t="str">
        <f t="shared" si="278"/>
        <v/>
      </c>
      <c r="AL1072" s="128"/>
    </row>
    <row r="1073" spans="3:38" x14ac:dyDescent="0.2">
      <c r="C1073" s="150">
        <v>1065</v>
      </c>
      <c r="D1073" s="151"/>
      <c r="E1073" s="21"/>
      <c r="F1073" s="24"/>
      <c r="G1073" s="3"/>
      <c r="H1073" s="3"/>
      <c r="I1073" s="26"/>
      <c r="J1073" s="26"/>
      <c r="K1073" s="33"/>
      <c r="L1073" s="34"/>
      <c r="M1073" s="34" t="str">
        <f t="shared" si="269"/>
        <v/>
      </c>
      <c r="N1073" s="34" t="str">
        <f t="shared" si="267"/>
        <v/>
      </c>
      <c r="O1073" s="34"/>
      <c r="P1073" s="34" t="str">
        <f t="shared" si="268"/>
        <v/>
      </c>
      <c r="Q1073" s="34" t="str">
        <f t="shared" si="270"/>
        <v/>
      </c>
      <c r="R1073" s="34" t="str">
        <f t="shared" si="271"/>
        <v/>
      </c>
      <c r="S1073" s="19" t="str">
        <f t="shared" si="272"/>
        <v/>
      </c>
      <c r="T1073" s="19"/>
      <c r="U1073" s="19" t="str">
        <f t="shared" si="279"/>
        <v/>
      </c>
      <c r="V1073" s="19" t="str">
        <f t="shared" si="273"/>
        <v/>
      </c>
      <c r="W1073" s="19" t="str">
        <f t="shared" si="274"/>
        <v/>
      </c>
      <c r="X1073" s="19" t="str">
        <f t="shared" si="275"/>
        <v/>
      </c>
      <c r="Y1073" s="19" t="str">
        <f t="shared" si="280"/>
        <v/>
      </c>
      <c r="Z1073" s="27" t="str">
        <f t="shared" si="276"/>
        <v/>
      </c>
      <c r="AA1073" s="32"/>
      <c r="AB1073" s="36"/>
      <c r="AC1073" s="35" t="str">
        <f t="shared" si="266"/>
        <v/>
      </c>
      <c r="AD1073" s="35" t="str">
        <f>IF(AA1073="","",SUMIFS(商品管理表!$N$8:$N$10000,商品管理表!$C$8:$C$10000,仕入れ管理表!$D1073,商品管理表!$Y$8:$Y$10000,"済"))</f>
        <v/>
      </c>
      <c r="AE1073" s="35" t="str">
        <f t="shared" si="281"/>
        <v/>
      </c>
      <c r="AF1073" s="18"/>
      <c r="AG1073" s="18"/>
      <c r="AH1073" s="18"/>
      <c r="AI1073" s="156" t="str">
        <f t="shared" si="277"/>
        <v/>
      </c>
      <c r="AJ1073" s="127"/>
      <c r="AK1073" s="128" t="str">
        <f t="shared" si="278"/>
        <v/>
      </c>
      <c r="AL1073" s="128"/>
    </row>
    <row r="1074" spans="3:38" x14ac:dyDescent="0.2">
      <c r="C1074" s="150">
        <v>1066</v>
      </c>
      <c r="D1074" s="151"/>
      <c r="E1074" s="21"/>
      <c r="F1074" s="24"/>
      <c r="G1074" s="3"/>
      <c r="H1074" s="3"/>
      <c r="I1074" s="26"/>
      <c r="J1074" s="26"/>
      <c r="K1074" s="33"/>
      <c r="L1074" s="34"/>
      <c r="M1074" s="34" t="str">
        <f t="shared" si="269"/>
        <v/>
      </c>
      <c r="N1074" s="34" t="str">
        <f t="shared" si="267"/>
        <v/>
      </c>
      <c r="O1074" s="34"/>
      <c r="P1074" s="34" t="str">
        <f t="shared" si="268"/>
        <v/>
      </c>
      <c r="Q1074" s="34" t="str">
        <f t="shared" si="270"/>
        <v/>
      </c>
      <c r="R1074" s="34" t="str">
        <f t="shared" si="271"/>
        <v/>
      </c>
      <c r="S1074" s="19" t="str">
        <f t="shared" si="272"/>
        <v/>
      </c>
      <c r="T1074" s="19"/>
      <c r="U1074" s="19" t="str">
        <f t="shared" si="279"/>
        <v/>
      </c>
      <c r="V1074" s="19" t="str">
        <f t="shared" si="273"/>
        <v/>
      </c>
      <c r="W1074" s="19" t="str">
        <f t="shared" si="274"/>
        <v/>
      </c>
      <c r="X1074" s="19" t="str">
        <f t="shared" si="275"/>
        <v/>
      </c>
      <c r="Y1074" s="19" t="str">
        <f t="shared" si="280"/>
        <v/>
      </c>
      <c r="Z1074" s="27" t="str">
        <f t="shared" si="276"/>
        <v/>
      </c>
      <c r="AA1074" s="32"/>
      <c r="AB1074" s="36"/>
      <c r="AC1074" s="35" t="str">
        <f t="shared" si="266"/>
        <v/>
      </c>
      <c r="AD1074" s="35" t="str">
        <f>IF(AA1074="","",SUMIFS(商品管理表!$N$8:$N$10000,商品管理表!$C$8:$C$10000,仕入れ管理表!$D1074,商品管理表!$Y$8:$Y$10000,"済"))</f>
        <v/>
      </c>
      <c r="AE1074" s="35" t="str">
        <f t="shared" si="281"/>
        <v/>
      </c>
      <c r="AF1074" s="18"/>
      <c r="AG1074" s="18"/>
      <c r="AH1074" s="18"/>
      <c r="AI1074" s="156" t="str">
        <f t="shared" si="277"/>
        <v/>
      </c>
      <c r="AJ1074" s="127"/>
      <c r="AK1074" s="128" t="str">
        <f t="shared" si="278"/>
        <v/>
      </c>
      <c r="AL1074" s="128"/>
    </row>
    <row r="1075" spans="3:38" x14ac:dyDescent="0.2">
      <c r="C1075" s="150">
        <v>1067</v>
      </c>
      <c r="D1075" s="151"/>
      <c r="E1075" s="21"/>
      <c r="F1075" s="24"/>
      <c r="G1075" s="3"/>
      <c r="H1075" s="3"/>
      <c r="I1075" s="26"/>
      <c r="J1075" s="26"/>
      <c r="K1075" s="33"/>
      <c r="L1075" s="34"/>
      <c r="M1075" s="34" t="str">
        <f t="shared" si="269"/>
        <v/>
      </c>
      <c r="N1075" s="34" t="str">
        <f t="shared" si="267"/>
        <v/>
      </c>
      <c r="O1075" s="34"/>
      <c r="P1075" s="34" t="str">
        <f t="shared" si="268"/>
        <v/>
      </c>
      <c r="Q1075" s="34" t="str">
        <f t="shared" si="270"/>
        <v/>
      </c>
      <c r="R1075" s="34" t="str">
        <f t="shared" si="271"/>
        <v/>
      </c>
      <c r="S1075" s="19" t="str">
        <f t="shared" si="272"/>
        <v/>
      </c>
      <c r="T1075" s="19"/>
      <c r="U1075" s="19" t="str">
        <f t="shared" si="279"/>
        <v/>
      </c>
      <c r="V1075" s="19" t="str">
        <f t="shared" si="273"/>
        <v/>
      </c>
      <c r="W1075" s="19" t="str">
        <f t="shared" si="274"/>
        <v/>
      </c>
      <c r="X1075" s="19" t="str">
        <f t="shared" si="275"/>
        <v/>
      </c>
      <c r="Y1075" s="19" t="str">
        <f t="shared" si="280"/>
        <v/>
      </c>
      <c r="Z1075" s="27" t="str">
        <f t="shared" si="276"/>
        <v/>
      </c>
      <c r="AA1075" s="32"/>
      <c r="AB1075" s="36"/>
      <c r="AC1075" s="35" t="str">
        <f t="shared" si="266"/>
        <v/>
      </c>
      <c r="AD1075" s="35" t="str">
        <f>IF(AA1075="","",SUMIFS(商品管理表!$N$8:$N$10000,商品管理表!$C$8:$C$10000,仕入れ管理表!$D1075,商品管理表!$Y$8:$Y$10000,"済"))</f>
        <v/>
      </c>
      <c r="AE1075" s="35" t="str">
        <f t="shared" si="281"/>
        <v/>
      </c>
      <c r="AF1075" s="18"/>
      <c r="AG1075" s="18"/>
      <c r="AH1075" s="18"/>
      <c r="AI1075" s="156" t="str">
        <f t="shared" si="277"/>
        <v/>
      </c>
      <c r="AJ1075" s="127"/>
      <c r="AK1075" s="128" t="str">
        <f t="shared" si="278"/>
        <v/>
      </c>
      <c r="AL1075" s="128"/>
    </row>
    <row r="1076" spans="3:38" x14ac:dyDescent="0.2">
      <c r="C1076" s="150">
        <v>1068</v>
      </c>
      <c r="D1076" s="151"/>
      <c r="E1076" s="21"/>
      <c r="F1076" s="24"/>
      <c r="G1076" s="3"/>
      <c r="H1076" s="3"/>
      <c r="I1076" s="26"/>
      <c r="J1076" s="26"/>
      <c r="K1076" s="33"/>
      <c r="L1076" s="34"/>
      <c r="M1076" s="34" t="str">
        <f t="shared" si="269"/>
        <v/>
      </c>
      <c r="N1076" s="34" t="str">
        <f t="shared" si="267"/>
        <v/>
      </c>
      <c r="O1076" s="34"/>
      <c r="P1076" s="34" t="str">
        <f t="shared" si="268"/>
        <v/>
      </c>
      <c r="Q1076" s="34" t="str">
        <f t="shared" si="270"/>
        <v/>
      </c>
      <c r="R1076" s="34" t="str">
        <f t="shared" si="271"/>
        <v/>
      </c>
      <c r="S1076" s="19" t="str">
        <f t="shared" si="272"/>
        <v/>
      </c>
      <c r="T1076" s="19"/>
      <c r="U1076" s="19" t="str">
        <f t="shared" si="279"/>
        <v/>
      </c>
      <c r="V1076" s="19" t="str">
        <f t="shared" si="273"/>
        <v/>
      </c>
      <c r="W1076" s="19" t="str">
        <f t="shared" si="274"/>
        <v/>
      </c>
      <c r="X1076" s="19" t="str">
        <f t="shared" si="275"/>
        <v/>
      </c>
      <c r="Y1076" s="19" t="str">
        <f t="shared" si="280"/>
        <v/>
      </c>
      <c r="Z1076" s="27" t="str">
        <f t="shared" si="276"/>
        <v/>
      </c>
      <c r="AA1076" s="32"/>
      <c r="AB1076" s="36"/>
      <c r="AC1076" s="35" t="str">
        <f t="shared" si="266"/>
        <v/>
      </c>
      <c r="AD1076" s="35" t="str">
        <f>IF(AA1076="","",SUMIFS(商品管理表!$N$8:$N$10000,商品管理表!$C$8:$C$10000,仕入れ管理表!$D1076,商品管理表!$Y$8:$Y$10000,"済"))</f>
        <v/>
      </c>
      <c r="AE1076" s="35" t="str">
        <f t="shared" si="281"/>
        <v/>
      </c>
      <c r="AF1076" s="18"/>
      <c r="AG1076" s="18"/>
      <c r="AH1076" s="18"/>
      <c r="AI1076" s="156" t="str">
        <f t="shared" si="277"/>
        <v/>
      </c>
      <c r="AJ1076" s="127"/>
      <c r="AK1076" s="128" t="str">
        <f t="shared" si="278"/>
        <v/>
      </c>
      <c r="AL1076" s="128"/>
    </row>
    <row r="1077" spans="3:38" x14ac:dyDescent="0.2">
      <c r="C1077" s="150">
        <v>1069</v>
      </c>
      <c r="D1077" s="151"/>
      <c r="E1077" s="21"/>
      <c r="F1077" s="24"/>
      <c r="G1077" s="3"/>
      <c r="H1077" s="3"/>
      <c r="I1077" s="26"/>
      <c r="J1077" s="26"/>
      <c r="K1077" s="33"/>
      <c r="L1077" s="34"/>
      <c r="M1077" s="34" t="str">
        <f t="shared" si="269"/>
        <v/>
      </c>
      <c r="N1077" s="34" t="str">
        <f t="shared" si="267"/>
        <v/>
      </c>
      <c r="O1077" s="34"/>
      <c r="P1077" s="34" t="str">
        <f t="shared" si="268"/>
        <v/>
      </c>
      <c r="Q1077" s="34" t="str">
        <f t="shared" si="270"/>
        <v/>
      </c>
      <c r="R1077" s="34" t="str">
        <f t="shared" si="271"/>
        <v/>
      </c>
      <c r="S1077" s="19" t="str">
        <f t="shared" si="272"/>
        <v/>
      </c>
      <c r="T1077" s="19"/>
      <c r="U1077" s="19" t="str">
        <f t="shared" si="279"/>
        <v/>
      </c>
      <c r="V1077" s="19" t="str">
        <f t="shared" si="273"/>
        <v/>
      </c>
      <c r="W1077" s="19" t="str">
        <f t="shared" si="274"/>
        <v/>
      </c>
      <c r="X1077" s="19" t="str">
        <f t="shared" si="275"/>
        <v/>
      </c>
      <c r="Y1077" s="19" t="str">
        <f t="shared" si="280"/>
        <v/>
      </c>
      <c r="Z1077" s="27" t="str">
        <f t="shared" si="276"/>
        <v/>
      </c>
      <c r="AA1077" s="32"/>
      <c r="AB1077" s="36"/>
      <c r="AC1077" s="35" t="str">
        <f t="shared" si="266"/>
        <v/>
      </c>
      <c r="AD1077" s="35" t="str">
        <f>IF(AA1077="","",SUMIFS(商品管理表!$N$8:$N$10000,商品管理表!$C$8:$C$10000,仕入れ管理表!$D1077,商品管理表!$Y$8:$Y$10000,"済"))</f>
        <v/>
      </c>
      <c r="AE1077" s="35" t="str">
        <f t="shared" si="281"/>
        <v/>
      </c>
      <c r="AF1077" s="18"/>
      <c r="AG1077" s="18"/>
      <c r="AH1077" s="18"/>
      <c r="AI1077" s="156" t="str">
        <f t="shared" si="277"/>
        <v/>
      </c>
      <c r="AJ1077" s="127"/>
      <c r="AK1077" s="128" t="str">
        <f t="shared" si="278"/>
        <v/>
      </c>
      <c r="AL1077" s="128"/>
    </row>
    <row r="1078" spans="3:38" x14ac:dyDescent="0.2">
      <c r="C1078" s="150">
        <v>1070</v>
      </c>
      <c r="D1078" s="151"/>
      <c r="E1078" s="21"/>
      <c r="F1078" s="24"/>
      <c r="G1078" s="3"/>
      <c r="H1078" s="3"/>
      <c r="I1078" s="26"/>
      <c r="J1078" s="26"/>
      <c r="K1078" s="33"/>
      <c r="L1078" s="34"/>
      <c r="M1078" s="34" t="str">
        <f t="shared" si="269"/>
        <v/>
      </c>
      <c r="N1078" s="34" t="str">
        <f t="shared" si="267"/>
        <v/>
      </c>
      <c r="O1078" s="34"/>
      <c r="P1078" s="34" t="str">
        <f t="shared" si="268"/>
        <v/>
      </c>
      <c r="Q1078" s="34" t="str">
        <f t="shared" si="270"/>
        <v/>
      </c>
      <c r="R1078" s="34" t="str">
        <f t="shared" si="271"/>
        <v/>
      </c>
      <c r="S1078" s="19" t="str">
        <f t="shared" si="272"/>
        <v/>
      </c>
      <c r="T1078" s="19"/>
      <c r="U1078" s="19" t="str">
        <f t="shared" si="279"/>
        <v/>
      </c>
      <c r="V1078" s="19" t="str">
        <f t="shared" si="273"/>
        <v/>
      </c>
      <c r="W1078" s="19" t="str">
        <f t="shared" si="274"/>
        <v/>
      </c>
      <c r="X1078" s="19" t="str">
        <f t="shared" si="275"/>
        <v/>
      </c>
      <c r="Y1078" s="19" t="str">
        <f t="shared" si="280"/>
        <v/>
      </c>
      <c r="Z1078" s="27" t="str">
        <f t="shared" si="276"/>
        <v/>
      </c>
      <c r="AA1078" s="32"/>
      <c r="AB1078" s="36"/>
      <c r="AC1078" s="35" t="str">
        <f t="shared" si="266"/>
        <v/>
      </c>
      <c r="AD1078" s="35" t="str">
        <f>IF(AA1078="","",SUMIFS(商品管理表!$N$8:$N$10000,商品管理表!$C$8:$C$10000,仕入れ管理表!$D1078,商品管理表!$Y$8:$Y$10000,"済"))</f>
        <v/>
      </c>
      <c r="AE1078" s="35" t="str">
        <f t="shared" si="281"/>
        <v/>
      </c>
      <c r="AF1078" s="18"/>
      <c r="AG1078" s="18"/>
      <c r="AH1078" s="18"/>
      <c r="AI1078" s="156" t="str">
        <f t="shared" si="277"/>
        <v/>
      </c>
      <c r="AJ1078" s="127"/>
      <c r="AK1078" s="128" t="str">
        <f t="shared" si="278"/>
        <v/>
      </c>
      <c r="AL1078" s="128"/>
    </row>
    <row r="1079" spans="3:38" x14ac:dyDescent="0.2">
      <c r="C1079" s="150">
        <v>1071</v>
      </c>
      <c r="D1079" s="151"/>
      <c r="E1079" s="21"/>
      <c r="F1079" s="24"/>
      <c r="G1079" s="3"/>
      <c r="H1079" s="3"/>
      <c r="I1079" s="26"/>
      <c r="J1079" s="26"/>
      <c r="K1079" s="33"/>
      <c r="L1079" s="34"/>
      <c r="M1079" s="34" t="str">
        <f t="shared" si="269"/>
        <v/>
      </c>
      <c r="N1079" s="34" t="str">
        <f t="shared" si="267"/>
        <v/>
      </c>
      <c r="O1079" s="34"/>
      <c r="P1079" s="34" t="str">
        <f t="shared" si="268"/>
        <v/>
      </c>
      <c r="Q1079" s="34" t="str">
        <f t="shared" si="270"/>
        <v/>
      </c>
      <c r="R1079" s="34" t="str">
        <f t="shared" si="271"/>
        <v/>
      </c>
      <c r="S1079" s="19" t="str">
        <f t="shared" si="272"/>
        <v/>
      </c>
      <c r="T1079" s="19"/>
      <c r="U1079" s="19" t="str">
        <f t="shared" si="279"/>
        <v/>
      </c>
      <c r="V1079" s="19" t="str">
        <f t="shared" si="273"/>
        <v/>
      </c>
      <c r="W1079" s="19" t="str">
        <f t="shared" si="274"/>
        <v/>
      </c>
      <c r="X1079" s="19" t="str">
        <f t="shared" si="275"/>
        <v/>
      </c>
      <c r="Y1079" s="19" t="str">
        <f t="shared" si="280"/>
        <v/>
      </c>
      <c r="Z1079" s="27" t="str">
        <f t="shared" si="276"/>
        <v/>
      </c>
      <c r="AA1079" s="32"/>
      <c r="AB1079" s="36"/>
      <c r="AC1079" s="35" t="str">
        <f t="shared" si="266"/>
        <v/>
      </c>
      <c r="AD1079" s="35" t="str">
        <f>IF(AA1079="","",SUMIFS(商品管理表!$N$8:$N$10000,商品管理表!$C$8:$C$10000,仕入れ管理表!$D1079,商品管理表!$Y$8:$Y$10000,"済"))</f>
        <v/>
      </c>
      <c r="AE1079" s="35" t="str">
        <f t="shared" si="281"/>
        <v/>
      </c>
      <c r="AF1079" s="18"/>
      <c r="AG1079" s="18"/>
      <c r="AH1079" s="18"/>
      <c r="AI1079" s="156" t="str">
        <f t="shared" si="277"/>
        <v/>
      </c>
      <c r="AJ1079" s="127"/>
      <c r="AK1079" s="128" t="str">
        <f t="shared" si="278"/>
        <v/>
      </c>
      <c r="AL1079" s="128"/>
    </row>
    <row r="1080" spans="3:38" x14ac:dyDescent="0.2">
      <c r="C1080" s="150">
        <v>1072</v>
      </c>
      <c r="D1080" s="151"/>
      <c r="E1080" s="21"/>
      <c r="F1080" s="24"/>
      <c r="G1080" s="3"/>
      <c r="H1080" s="3"/>
      <c r="I1080" s="26"/>
      <c r="J1080" s="26"/>
      <c r="K1080" s="33"/>
      <c r="L1080" s="34"/>
      <c r="M1080" s="34" t="str">
        <f t="shared" si="269"/>
        <v/>
      </c>
      <c r="N1080" s="34" t="str">
        <f t="shared" si="267"/>
        <v/>
      </c>
      <c r="O1080" s="34"/>
      <c r="P1080" s="34" t="str">
        <f t="shared" si="268"/>
        <v/>
      </c>
      <c r="Q1080" s="34" t="str">
        <f t="shared" si="270"/>
        <v/>
      </c>
      <c r="R1080" s="34" t="str">
        <f t="shared" si="271"/>
        <v/>
      </c>
      <c r="S1080" s="19" t="str">
        <f t="shared" si="272"/>
        <v/>
      </c>
      <c r="T1080" s="19"/>
      <c r="U1080" s="19" t="str">
        <f t="shared" si="279"/>
        <v/>
      </c>
      <c r="V1080" s="19" t="str">
        <f t="shared" si="273"/>
        <v/>
      </c>
      <c r="W1080" s="19" t="str">
        <f t="shared" si="274"/>
        <v/>
      </c>
      <c r="X1080" s="19" t="str">
        <f t="shared" si="275"/>
        <v/>
      </c>
      <c r="Y1080" s="19" t="str">
        <f t="shared" si="280"/>
        <v/>
      </c>
      <c r="Z1080" s="27" t="str">
        <f t="shared" si="276"/>
        <v/>
      </c>
      <c r="AA1080" s="32"/>
      <c r="AB1080" s="36"/>
      <c r="AC1080" s="35" t="str">
        <f t="shared" si="266"/>
        <v/>
      </c>
      <c r="AD1080" s="35" t="str">
        <f>IF(AA1080="","",SUMIFS(商品管理表!$N$8:$N$10000,商品管理表!$C$8:$C$10000,仕入れ管理表!$D1080,商品管理表!$Y$8:$Y$10000,"済"))</f>
        <v/>
      </c>
      <c r="AE1080" s="35" t="str">
        <f t="shared" si="281"/>
        <v/>
      </c>
      <c r="AF1080" s="18"/>
      <c r="AG1080" s="18"/>
      <c r="AH1080" s="18"/>
      <c r="AI1080" s="156" t="str">
        <f t="shared" si="277"/>
        <v/>
      </c>
      <c r="AJ1080" s="127"/>
      <c r="AK1080" s="128" t="str">
        <f t="shared" si="278"/>
        <v/>
      </c>
      <c r="AL1080" s="128"/>
    </row>
    <row r="1081" spans="3:38" x14ac:dyDescent="0.2">
      <c r="C1081" s="150">
        <v>1073</v>
      </c>
      <c r="D1081" s="151"/>
      <c r="E1081" s="21"/>
      <c r="F1081" s="24"/>
      <c r="G1081" s="3"/>
      <c r="H1081" s="3"/>
      <c r="I1081" s="26"/>
      <c r="J1081" s="26"/>
      <c r="K1081" s="33"/>
      <c r="L1081" s="34"/>
      <c r="M1081" s="34" t="str">
        <f t="shared" si="269"/>
        <v/>
      </c>
      <c r="N1081" s="34" t="str">
        <f t="shared" si="267"/>
        <v/>
      </c>
      <c r="O1081" s="34"/>
      <c r="P1081" s="34" t="str">
        <f t="shared" si="268"/>
        <v/>
      </c>
      <c r="Q1081" s="34" t="str">
        <f t="shared" si="270"/>
        <v/>
      </c>
      <c r="R1081" s="34" t="str">
        <f t="shared" si="271"/>
        <v/>
      </c>
      <c r="S1081" s="19" t="str">
        <f t="shared" si="272"/>
        <v/>
      </c>
      <c r="T1081" s="19"/>
      <c r="U1081" s="19" t="str">
        <f t="shared" si="279"/>
        <v/>
      </c>
      <c r="V1081" s="19" t="str">
        <f t="shared" si="273"/>
        <v/>
      </c>
      <c r="W1081" s="19" t="str">
        <f t="shared" si="274"/>
        <v/>
      </c>
      <c r="X1081" s="19" t="str">
        <f t="shared" si="275"/>
        <v/>
      </c>
      <c r="Y1081" s="19" t="str">
        <f t="shared" si="280"/>
        <v/>
      </c>
      <c r="Z1081" s="27" t="str">
        <f t="shared" si="276"/>
        <v/>
      </c>
      <c r="AA1081" s="32"/>
      <c r="AB1081" s="36"/>
      <c r="AC1081" s="35" t="str">
        <f t="shared" si="266"/>
        <v/>
      </c>
      <c r="AD1081" s="35" t="str">
        <f>IF(AA1081="","",SUMIFS(商品管理表!$N$8:$N$10000,商品管理表!$C$8:$C$10000,仕入れ管理表!$D1081,商品管理表!$Y$8:$Y$10000,"済"))</f>
        <v/>
      </c>
      <c r="AE1081" s="35" t="str">
        <f t="shared" si="281"/>
        <v/>
      </c>
      <c r="AF1081" s="18"/>
      <c r="AG1081" s="18"/>
      <c r="AH1081" s="18"/>
      <c r="AI1081" s="156" t="str">
        <f t="shared" si="277"/>
        <v/>
      </c>
      <c r="AJ1081" s="127"/>
      <c r="AK1081" s="128" t="str">
        <f t="shared" si="278"/>
        <v/>
      </c>
      <c r="AL1081" s="128"/>
    </row>
    <row r="1082" spans="3:38" x14ac:dyDescent="0.2">
      <c r="C1082" s="150">
        <v>1074</v>
      </c>
      <c r="D1082" s="151"/>
      <c r="E1082" s="21"/>
      <c r="F1082" s="24"/>
      <c r="G1082" s="3"/>
      <c r="H1082" s="3"/>
      <c r="I1082" s="26"/>
      <c r="J1082" s="26"/>
      <c r="K1082" s="33"/>
      <c r="L1082" s="34"/>
      <c r="M1082" s="34" t="str">
        <f t="shared" si="269"/>
        <v/>
      </c>
      <c r="N1082" s="34" t="str">
        <f t="shared" si="267"/>
        <v/>
      </c>
      <c r="O1082" s="34"/>
      <c r="P1082" s="34" t="str">
        <f t="shared" si="268"/>
        <v/>
      </c>
      <c r="Q1082" s="34" t="str">
        <f t="shared" si="270"/>
        <v/>
      </c>
      <c r="R1082" s="34" t="str">
        <f t="shared" si="271"/>
        <v/>
      </c>
      <c r="S1082" s="19" t="str">
        <f t="shared" si="272"/>
        <v/>
      </c>
      <c r="T1082" s="19"/>
      <c r="U1082" s="19" t="str">
        <f t="shared" si="279"/>
        <v/>
      </c>
      <c r="V1082" s="19" t="str">
        <f t="shared" si="273"/>
        <v/>
      </c>
      <c r="W1082" s="19" t="str">
        <f t="shared" si="274"/>
        <v/>
      </c>
      <c r="X1082" s="19" t="str">
        <f t="shared" si="275"/>
        <v/>
      </c>
      <c r="Y1082" s="19" t="str">
        <f t="shared" si="280"/>
        <v/>
      </c>
      <c r="Z1082" s="27" t="str">
        <f t="shared" si="276"/>
        <v/>
      </c>
      <c r="AA1082" s="32"/>
      <c r="AB1082" s="36"/>
      <c r="AC1082" s="35" t="str">
        <f t="shared" si="266"/>
        <v/>
      </c>
      <c r="AD1082" s="35" t="str">
        <f>IF(AA1082="","",SUMIFS(商品管理表!$N$8:$N$10000,商品管理表!$C$8:$C$10000,仕入れ管理表!$D1082,商品管理表!$Y$8:$Y$10000,"済"))</f>
        <v/>
      </c>
      <c r="AE1082" s="35" t="str">
        <f t="shared" si="281"/>
        <v/>
      </c>
      <c r="AF1082" s="18"/>
      <c r="AG1082" s="18"/>
      <c r="AH1082" s="18"/>
      <c r="AI1082" s="156" t="str">
        <f t="shared" si="277"/>
        <v/>
      </c>
      <c r="AJ1082" s="127"/>
      <c r="AK1082" s="128" t="str">
        <f t="shared" si="278"/>
        <v/>
      </c>
      <c r="AL1082" s="128"/>
    </row>
    <row r="1083" spans="3:38" x14ac:dyDescent="0.2">
      <c r="C1083" s="150">
        <v>1075</v>
      </c>
      <c r="D1083" s="151"/>
      <c r="E1083" s="21"/>
      <c r="F1083" s="24"/>
      <c r="G1083" s="3"/>
      <c r="H1083" s="3"/>
      <c r="I1083" s="26"/>
      <c r="J1083" s="26"/>
      <c r="K1083" s="33"/>
      <c r="L1083" s="34"/>
      <c r="M1083" s="34" t="str">
        <f t="shared" si="269"/>
        <v/>
      </c>
      <c r="N1083" s="34" t="str">
        <f t="shared" si="267"/>
        <v/>
      </c>
      <c r="O1083" s="34"/>
      <c r="P1083" s="34" t="str">
        <f t="shared" si="268"/>
        <v/>
      </c>
      <c r="Q1083" s="34" t="str">
        <f t="shared" si="270"/>
        <v/>
      </c>
      <c r="R1083" s="34" t="str">
        <f t="shared" si="271"/>
        <v/>
      </c>
      <c r="S1083" s="19" t="str">
        <f t="shared" si="272"/>
        <v/>
      </c>
      <c r="T1083" s="19"/>
      <c r="U1083" s="19" t="str">
        <f t="shared" si="279"/>
        <v/>
      </c>
      <c r="V1083" s="19" t="str">
        <f t="shared" si="273"/>
        <v/>
      </c>
      <c r="W1083" s="19" t="str">
        <f t="shared" si="274"/>
        <v/>
      </c>
      <c r="X1083" s="19" t="str">
        <f t="shared" si="275"/>
        <v/>
      </c>
      <c r="Y1083" s="19" t="str">
        <f t="shared" si="280"/>
        <v/>
      </c>
      <c r="Z1083" s="27" t="str">
        <f t="shared" si="276"/>
        <v/>
      </c>
      <c r="AA1083" s="32"/>
      <c r="AB1083" s="36"/>
      <c r="AC1083" s="35" t="str">
        <f t="shared" si="266"/>
        <v/>
      </c>
      <c r="AD1083" s="35" t="str">
        <f>IF(AA1083="","",SUMIFS(商品管理表!$N$8:$N$10000,商品管理表!$C$8:$C$10000,仕入れ管理表!$D1083,商品管理表!$Y$8:$Y$10000,"済"))</f>
        <v/>
      </c>
      <c r="AE1083" s="35" t="str">
        <f t="shared" si="281"/>
        <v/>
      </c>
      <c r="AF1083" s="18"/>
      <c r="AG1083" s="18"/>
      <c r="AH1083" s="18"/>
      <c r="AI1083" s="156" t="str">
        <f t="shared" si="277"/>
        <v/>
      </c>
      <c r="AJ1083" s="127"/>
      <c r="AK1083" s="128" t="str">
        <f t="shared" si="278"/>
        <v/>
      </c>
      <c r="AL1083" s="128"/>
    </row>
    <row r="1084" spans="3:38" x14ac:dyDescent="0.2">
      <c r="C1084" s="150">
        <v>1076</v>
      </c>
      <c r="D1084" s="151"/>
      <c r="E1084" s="21"/>
      <c r="F1084" s="24"/>
      <c r="G1084" s="3"/>
      <c r="H1084" s="3"/>
      <c r="I1084" s="26"/>
      <c r="J1084" s="26"/>
      <c r="K1084" s="33"/>
      <c r="L1084" s="34"/>
      <c r="M1084" s="34" t="str">
        <f t="shared" si="269"/>
        <v/>
      </c>
      <c r="N1084" s="34" t="str">
        <f t="shared" si="267"/>
        <v/>
      </c>
      <c r="O1084" s="34"/>
      <c r="P1084" s="34" t="str">
        <f t="shared" si="268"/>
        <v/>
      </c>
      <c r="Q1084" s="34" t="str">
        <f t="shared" si="270"/>
        <v/>
      </c>
      <c r="R1084" s="34" t="str">
        <f t="shared" si="271"/>
        <v/>
      </c>
      <c r="S1084" s="19" t="str">
        <f t="shared" si="272"/>
        <v/>
      </c>
      <c r="T1084" s="19"/>
      <c r="U1084" s="19" t="str">
        <f t="shared" si="279"/>
        <v/>
      </c>
      <c r="V1084" s="19" t="str">
        <f t="shared" si="273"/>
        <v/>
      </c>
      <c r="W1084" s="19" t="str">
        <f t="shared" si="274"/>
        <v/>
      </c>
      <c r="X1084" s="19" t="str">
        <f t="shared" si="275"/>
        <v/>
      </c>
      <c r="Y1084" s="19" t="str">
        <f t="shared" si="280"/>
        <v/>
      </c>
      <c r="Z1084" s="27" t="str">
        <f t="shared" si="276"/>
        <v/>
      </c>
      <c r="AA1084" s="32"/>
      <c r="AB1084" s="36"/>
      <c r="AC1084" s="35" t="str">
        <f t="shared" si="266"/>
        <v/>
      </c>
      <c r="AD1084" s="35" t="str">
        <f>IF(AA1084="","",SUMIFS(商品管理表!$N$8:$N$10000,商品管理表!$C$8:$C$10000,仕入れ管理表!$D1084,商品管理表!$Y$8:$Y$10000,"済"))</f>
        <v/>
      </c>
      <c r="AE1084" s="35" t="str">
        <f t="shared" si="281"/>
        <v/>
      </c>
      <c r="AF1084" s="18"/>
      <c r="AG1084" s="18"/>
      <c r="AH1084" s="18"/>
      <c r="AI1084" s="156" t="str">
        <f t="shared" si="277"/>
        <v/>
      </c>
      <c r="AJ1084" s="127"/>
      <c r="AK1084" s="128" t="str">
        <f t="shared" si="278"/>
        <v/>
      </c>
      <c r="AL1084" s="128"/>
    </row>
    <row r="1085" spans="3:38" x14ac:dyDescent="0.2">
      <c r="C1085" s="150">
        <v>1077</v>
      </c>
      <c r="D1085" s="151"/>
      <c r="E1085" s="21"/>
      <c r="F1085" s="24"/>
      <c r="G1085" s="3"/>
      <c r="H1085" s="3"/>
      <c r="I1085" s="26"/>
      <c r="J1085" s="26"/>
      <c r="K1085" s="33"/>
      <c r="L1085" s="34"/>
      <c r="M1085" s="34" t="str">
        <f t="shared" si="269"/>
        <v/>
      </c>
      <c r="N1085" s="34" t="str">
        <f t="shared" si="267"/>
        <v/>
      </c>
      <c r="O1085" s="34"/>
      <c r="P1085" s="34" t="str">
        <f t="shared" si="268"/>
        <v/>
      </c>
      <c r="Q1085" s="34" t="str">
        <f t="shared" si="270"/>
        <v/>
      </c>
      <c r="R1085" s="34" t="str">
        <f t="shared" si="271"/>
        <v/>
      </c>
      <c r="S1085" s="19" t="str">
        <f t="shared" si="272"/>
        <v/>
      </c>
      <c r="T1085" s="19"/>
      <c r="U1085" s="19" t="str">
        <f t="shared" si="279"/>
        <v/>
      </c>
      <c r="V1085" s="19" t="str">
        <f t="shared" si="273"/>
        <v/>
      </c>
      <c r="W1085" s="19" t="str">
        <f t="shared" si="274"/>
        <v/>
      </c>
      <c r="X1085" s="19" t="str">
        <f t="shared" si="275"/>
        <v/>
      </c>
      <c r="Y1085" s="19" t="str">
        <f t="shared" si="280"/>
        <v/>
      </c>
      <c r="Z1085" s="27" t="str">
        <f t="shared" si="276"/>
        <v/>
      </c>
      <c r="AA1085" s="32"/>
      <c r="AB1085" s="36"/>
      <c r="AC1085" s="35" t="str">
        <f t="shared" si="266"/>
        <v/>
      </c>
      <c r="AD1085" s="35" t="str">
        <f>IF(AA1085="","",SUMIFS(商品管理表!$N$8:$N$10000,商品管理表!$C$8:$C$10000,仕入れ管理表!$D1085,商品管理表!$Y$8:$Y$10000,"済"))</f>
        <v/>
      </c>
      <c r="AE1085" s="35" t="str">
        <f t="shared" si="281"/>
        <v/>
      </c>
      <c r="AF1085" s="18"/>
      <c r="AG1085" s="18"/>
      <c r="AH1085" s="18"/>
      <c r="AI1085" s="156" t="str">
        <f t="shared" si="277"/>
        <v/>
      </c>
      <c r="AJ1085" s="127"/>
      <c r="AK1085" s="128" t="str">
        <f t="shared" si="278"/>
        <v/>
      </c>
      <c r="AL1085" s="128"/>
    </row>
    <row r="1086" spans="3:38" x14ac:dyDescent="0.2">
      <c r="C1086" s="150">
        <v>1078</v>
      </c>
      <c r="D1086" s="151"/>
      <c r="E1086" s="21"/>
      <c r="F1086" s="24"/>
      <c r="G1086" s="3"/>
      <c r="H1086" s="3"/>
      <c r="I1086" s="26"/>
      <c r="J1086" s="26"/>
      <c r="K1086" s="33"/>
      <c r="L1086" s="34"/>
      <c r="M1086" s="34" t="str">
        <f t="shared" si="269"/>
        <v/>
      </c>
      <c r="N1086" s="34" t="str">
        <f t="shared" si="267"/>
        <v/>
      </c>
      <c r="O1086" s="34"/>
      <c r="P1086" s="34" t="str">
        <f t="shared" si="268"/>
        <v/>
      </c>
      <c r="Q1086" s="34" t="str">
        <f t="shared" si="270"/>
        <v/>
      </c>
      <c r="R1086" s="34" t="str">
        <f t="shared" si="271"/>
        <v/>
      </c>
      <c r="S1086" s="19" t="str">
        <f t="shared" si="272"/>
        <v/>
      </c>
      <c r="T1086" s="19"/>
      <c r="U1086" s="19" t="str">
        <f t="shared" si="279"/>
        <v/>
      </c>
      <c r="V1086" s="19" t="str">
        <f t="shared" si="273"/>
        <v/>
      </c>
      <c r="W1086" s="19" t="str">
        <f t="shared" si="274"/>
        <v/>
      </c>
      <c r="X1086" s="19" t="str">
        <f t="shared" si="275"/>
        <v/>
      </c>
      <c r="Y1086" s="19" t="str">
        <f t="shared" si="280"/>
        <v/>
      </c>
      <c r="Z1086" s="27" t="str">
        <f t="shared" si="276"/>
        <v/>
      </c>
      <c r="AA1086" s="32"/>
      <c r="AB1086" s="36"/>
      <c r="AC1086" s="35" t="str">
        <f t="shared" si="266"/>
        <v/>
      </c>
      <c r="AD1086" s="35" t="str">
        <f>IF(AA1086="","",SUMIFS(商品管理表!$N$8:$N$10000,商品管理表!$C$8:$C$10000,仕入れ管理表!$D1086,商品管理表!$Y$8:$Y$10000,"済"))</f>
        <v/>
      </c>
      <c r="AE1086" s="35" t="str">
        <f t="shared" si="281"/>
        <v/>
      </c>
      <c r="AF1086" s="18"/>
      <c r="AG1086" s="18"/>
      <c r="AH1086" s="18"/>
      <c r="AI1086" s="156" t="str">
        <f t="shared" si="277"/>
        <v/>
      </c>
      <c r="AJ1086" s="127"/>
      <c r="AK1086" s="128" t="str">
        <f t="shared" si="278"/>
        <v/>
      </c>
      <c r="AL1086" s="128"/>
    </row>
    <row r="1087" spans="3:38" x14ac:dyDescent="0.2">
      <c r="C1087" s="150">
        <v>1079</v>
      </c>
      <c r="D1087" s="151"/>
      <c r="E1087" s="21"/>
      <c r="F1087" s="24"/>
      <c r="G1087" s="3"/>
      <c r="H1087" s="3"/>
      <c r="I1087" s="26"/>
      <c r="J1087" s="26"/>
      <c r="K1087" s="33"/>
      <c r="L1087" s="34"/>
      <c r="M1087" s="34" t="str">
        <f t="shared" si="269"/>
        <v/>
      </c>
      <c r="N1087" s="34" t="str">
        <f t="shared" si="267"/>
        <v/>
      </c>
      <c r="O1087" s="34"/>
      <c r="P1087" s="34" t="str">
        <f t="shared" si="268"/>
        <v/>
      </c>
      <c r="Q1087" s="34" t="str">
        <f t="shared" si="270"/>
        <v/>
      </c>
      <c r="R1087" s="34" t="str">
        <f t="shared" si="271"/>
        <v/>
      </c>
      <c r="S1087" s="19" t="str">
        <f t="shared" si="272"/>
        <v/>
      </c>
      <c r="T1087" s="19"/>
      <c r="U1087" s="19" t="str">
        <f t="shared" si="279"/>
        <v/>
      </c>
      <c r="V1087" s="19" t="str">
        <f t="shared" si="273"/>
        <v/>
      </c>
      <c r="W1087" s="19" t="str">
        <f t="shared" si="274"/>
        <v/>
      </c>
      <c r="X1087" s="19" t="str">
        <f t="shared" si="275"/>
        <v/>
      </c>
      <c r="Y1087" s="19" t="str">
        <f t="shared" si="280"/>
        <v/>
      </c>
      <c r="Z1087" s="27" t="str">
        <f t="shared" si="276"/>
        <v/>
      </c>
      <c r="AA1087" s="32"/>
      <c r="AB1087" s="36"/>
      <c r="AC1087" s="35" t="str">
        <f t="shared" si="266"/>
        <v/>
      </c>
      <c r="AD1087" s="35" t="str">
        <f>IF(AA1087="","",SUMIFS(商品管理表!$N$8:$N$10000,商品管理表!$C$8:$C$10000,仕入れ管理表!$D1087,商品管理表!$Y$8:$Y$10000,"済"))</f>
        <v/>
      </c>
      <c r="AE1087" s="35" t="str">
        <f t="shared" si="281"/>
        <v/>
      </c>
      <c r="AF1087" s="18"/>
      <c r="AG1087" s="18"/>
      <c r="AH1087" s="18"/>
      <c r="AI1087" s="156" t="str">
        <f t="shared" si="277"/>
        <v/>
      </c>
      <c r="AJ1087" s="127"/>
      <c r="AK1087" s="128" t="str">
        <f t="shared" si="278"/>
        <v/>
      </c>
      <c r="AL1087" s="128"/>
    </row>
    <row r="1088" spans="3:38" x14ac:dyDescent="0.2">
      <c r="C1088" s="150">
        <v>1080</v>
      </c>
      <c r="D1088" s="151"/>
      <c r="E1088" s="21"/>
      <c r="F1088" s="24"/>
      <c r="G1088" s="3"/>
      <c r="H1088" s="3"/>
      <c r="I1088" s="26"/>
      <c r="J1088" s="26"/>
      <c r="K1088" s="33"/>
      <c r="L1088" s="34"/>
      <c r="M1088" s="34" t="str">
        <f t="shared" si="269"/>
        <v/>
      </c>
      <c r="N1088" s="34" t="str">
        <f t="shared" si="267"/>
        <v/>
      </c>
      <c r="O1088" s="34"/>
      <c r="P1088" s="34" t="str">
        <f t="shared" si="268"/>
        <v/>
      </c>
      <c r="Q1088" s="34" t="str">
        <f t="shared" si="270"/>
        <v/>
      </c>
      <c r="R1088" s="34" t="str">
        <f t="shared" si="271"/>
        <v/>
      </c>
      <c r="S1088" s="19" t="str">
        <f t="shared" si="272"/>
        <v/>
      </c>
      <c r="T1088" s="19"/>
      <c r="U1088" s="19" t="str">
        <f t="shared" si="279"/>
        <v/>
      </c>
      <c r="V1088" s="19" t="str">
        <f t="shared" si="273"/>
        <v/>
      </c>
      <c r="W1088" s="19" t="str">
        <f t="shared" si="274"/>
        <v/>
      </c>
      <c r="X1088" s="19" t="str">
        <f t="shared" si="275"/>
        <v/>
      </c>
      <c r="Y1088" s="19" t="str">
        <f t="shared" si="280"/>
        <v/>
      </c>
      <c r="Z1088" s="27" t="str">
        <f t="shared" si="276"/>
        <v/>
      </c>
      <c r="AA1088" s="32"/>
      <c r="AB1088" s="36"/>
      <c r="AC1088" s="35" t="str">
        <f t="shared" si="266"/>
        <v/>
      </c>
      <c r="AD1088" s="35" t="str">
        <f>IF(AA1088="","",SUMIFS(商品管理表!$N$8:$N$10000,商品管理表!$C$8:$C$10000,仕入れ管理表!$D1088,商品管理表!$Y$8:$Y$10000,"済"))</f>
        <v/>
      </c>
      <c r="AE1088" s="35" t="str">
        <f t="shared" si="281"/>
        <v/>
      </c>
      <c r="AF1088" s="18"/>
      <c r="AG1088" s="18"/>
      <c r="AH1088" s="18"/>
      <c r="AI1088" s="156" t="str">
        <f t="shared" si="277"/>
        <v/>
      </c>
      <c r="AJ1088" s="127"/>
      <c r="AK1088" s="128" t="str">
        <f t="shared" si="278"/>
        <v/>
      </c>
      <c r="AL1088" s="128"/>
    </row>
    <row r="1089" spans="3:38" x14ac:dyDescent="0.2">
      <c r="C1089" s="150">
        <v>1081</v>
      </c>
      <c r="D1089" s="151"/>
      <c r="E1089" s="21"/>
      <c r="F1089" s="24"/>
      <c r="G1089" s="3"/>
      <c r="H1089" s="3"/>
      <c r="I1089" s="26"/>
      <c r="J1089" s="26"/>
      <c r="K1089" s="33"/>
      <c r="L1089" s="34"/>
      <c r="M1089" s="34" t="str">
        <f t="shared" si="269"/>
        <v/>
      </c>
      <c r="N1089" s="34" t="str">
        <f t="shared" si="267"/>
        <v/>
      </c>
      <c r="O1089" s="34"/>
      <c r="P1089" s="34" t="str">
        <f t="shared" si="268"/>
        <v/>
      </c>
      <c r="Q1089" s="34" t="str">
        <f t="shared" si="270"/>
        <v/>
      </c>
      <c r="R1089" s="34" t="str">
        <f t="shared" si="271"/>
        <v/>
      </c>
      <c r="S1089" s="19" t="str">
        <f t="shared" si="272"/>
        <v/>
      </c>
      <c r="T1089" s="19"/>
      <c r="U1089" s="19" t="str">
        <f t="shared" si="279"/>
        <v/>
      </c>
      <c r="V1089" s="19" t="str">
        <f t="shared" si="273"/>
        <v/>
      </c>
      <c r="W1089" s="19" t="str">
        <f t="shared" si="274"/>
        <v/>
      </c>
      <c r="X1089" s="19" t="str">
        <f t="shared" si="275"/>
        <v/>
      </c>
      <c r="Y1089" s="19" t="str">
        <f t="shared" si="280"/>
        <v/>
      </c>
      <c r="Z1089" s="27" t="str">
        <f t="shared" si="276"/>
        <v/>
      </c>
      <c r="AA1089" s="32"/>
      <c r="AB1089" s="36"/>
      <c r="AC1089" s="35" t="str">
        <f t="shared" si="266"/>
        <v/>
      </c>
      <c r="AD1089" s="35" t="str">
        <f>IF(AA1089="","",SUMIFS(商品管理表!$N$8:$N$10000,商品管理表!$C$8:$C$10000,仕入れ管理表!$D1089,商品管理表!$Y$8:$Y$10000,"済"))</f>
        <v/>
      </c>
      <c r="AE1089" s="35" t="str">
        <f t="shared" si="281"/>
        <v/>
      </c>
      <c r="AF1089" s="18"/>
      <c r="AG1089" s="18"/>
      <c r="AH1089" s="18"/>
      <c r="AI1089" s="156" t="str">
        <f t="shared" si="277"/>
        <v/>
      </c>
      <c r="AJ1089" s="127"/>
      <c r="AK1089" s="128" t="str">
        <f t="shared" si="278"/>
        <v/>
      </c>
      <c r="AL1089" s="128"/>
    </row>
    <row r="1090" spans="3:38" x14ac:dyDescent="0.2">
      <c r="C1090" s="150">
        <v>1082</v>
      </c>
      <c r="D1090" s="151"/>
      <c r="E1090" s="21"/>
      <c r="F1090" s="24"/>
      <c r="G1090" s="3"/>
      <c r="H1090" s="3"/>
      <c r="I1090" s="26"/>
      <c r="J1090" s="26"/>
      <c r="K1090" s="33"/>
      <c r="L1090" s="34"/>
      <c r="M1090" s="34" t="str">
        <f t="shared" si="269"/>
        <v/>
      </c>
      <c r="N1090" s="34" t="str">
        <f t="shared" si="267"/>
        <v/>
      </c>
      <c r="O1090" s="34"/>
      <c r="P1090" s="34" t="str">
        <f t="shared" si="268"/>
        <v/>
      </c>
      <c r="Q1090" s="34" t="str">
        <f t="shared" si="270"/>
        <v/>
      </c>
      <c r="R1090" s="34" t="str">
        <f t="shared" si="271"/>
        <v/>
      </c>
      <c r="S1090" s="19" t="str">
        <f t="shared" si="272"/>
        <v/>
      </c>
      <c r="T1090" s="19"/>
      <c r="U1090" s="19" t="str">
        <f t="shared" si="279"/>
        <v/>
      </c>
      <c r="V1090" s="19" t="str">
        <f t="shared" si="273"/>
        <v/>
      </c>
      <c r="W1090" s="19" t="str">
        <f t="shared" si="274"/>
        <v/>
      </c>
      <c r="X1090" s="19" t="str">
        <f t="shared" si="275"/>
        <v/>
      </c>
      <c r="Y1090" s="19" t="str">
        <f t="shared" si="280"/>
        <v/>
      </c>
      <c r="Z1090" s="27" t="str">
        <f t="shared" si="276"/>
        <v/>
      </c>
      <c r="AA1090" s="32"/>
      <c r="AB1090" s="36"/>
      <c r="AC1090" s="35" t="str">
        <f t="shared" si="266"/>
        <v/>
      </c>
      <c r="AD1090" s="35" t="str">
        <f>IF(AA1090="","",SUMIFS(商品管理表!$N$8:$N$10000,商品管理表!$C$8:$C$10000,仕入れ管理表!$D1090,商品管理表!$Y$8:$Y$10000,"済"))</f>
        <v/>
      </c>
      <c r="AE1090" s="35" t="str">
        <f t="shared" si="281"/>
        <v/>
      </c>
      <c r="AF1090" s="18"/>
      <c r="AG1090" s="18"/>
      <c r="AH1090" s="18"/>
      <c r="AI1090" s="156" t="str">
        <f t="shared" si="277"/>
        <v/>
      </c>
      <c r="AJ1090" s="127"/>
      <c r="AK1090" s="128" t="str">
        <f t="shared" si="278"/>
        <v/>
      </c>
      <c r="AL1090" s="128"/>
    </row>
    <row r="1091" spans="3:38" x14ac:dyDescent="0.2">
      <c r="C1091" s="150">
        <v>1083</v>
      </c>
      <c r="D1091" s="151"/>
      <c r="E1091" s="21"/>
      <c r="F1091" s="24"/>
      <c r="G1091" s="3"/>
      <c r="H1091" s="3"/>
      <c r="I1091" s="26"/>
      <c r="J1091" s="26"/>
      <c r="K1091" s="33"/>
      <c r="L1091" s="34"/>
      <c r="M1091" s="34" t="str">
        <f t="shared" si="269"/>
        <v/>
      </c>
      <c r="N1091" s="34" t="str">
        <f t="shared" si="267"/>
        <v/>
      </c>
      <c r="O1091" s="34"/>
      <c r="P1091" s="34" t="str">
        <f t="shared" si="268"/>
        <v/>
      </c>
      <c r="Q1091" s="34" t="str">
        <f t="shared" si="270"/>
        <v/>
      </c>
      <c r="R1091" s="34" t="str">
        <f t="shared" si="271"/>
        <v/>
      </c>
      <c r="S1091" s="19" t="str">
        <f t="shared" si="272"/>
        <v/>
      </c>
      <c r="T1091" s="19"/>
      <c r="U1091" s="19" t="str">
        <f t="shared" si="279"/>
        <v/>
      </c>
      <c r="V1091" s="19" t="str">
        <f t="shared" si="273"/>
        <v/>
      </c>
      <c r="W1091" s="19" t="str">
        <f t="shared" si="274"/>
        <v/>
      </c>
      <c r="X1091" s="19" t="str">
        <f t="shared" si="275"/>
        <v/>
      </c>
      <c r="Y1091" s="19" t="str">
        <f t="shared" si="280"/>
        <v/>
      </c>
      <c r="Z1091" s="27" t="str">
        <f t="shared" si="276"/>
        <v/>
      </c>
      <c r="AA1091" s="32"/>
      <c r="AB1091" s="36"/>
      <c r="AC1091" s="35" t="str">
        <f t="shared" si="266"/>
        <v/>
      </c>
      <c r="AD1091" s="35" t="str">
        <f>IF(AA1091="","",SUMIFS(商品管理表!$N$8:$N$10000,商品管理表!$C$8:$C$10000,仕入れ管理表!$D1091,商品管理表!$Y$8:$Y$10000,"済"))</f>
        <v/>
      </c>
      <c r="AE1091" s="35" t="str">
        <f t="shared" si="281"/>
        <v/>
      </c>
      <c r="AF1091" s="18"/>
      <c r="AG1091" s="18"/>
      <c r="AH1091" s="18"/>
      <c r="AI1091" s="156" t="str">
        <f t="shared" si="277"/>
        <v/>
      </c>
      <c r="AJ1091" s="127"/>
      <c r="AK1091" s="128" t="str">
        <f t="shared" si="278"/>
        <v/>
      </c>
      <c r="AL1091" s="128"/>
    </row>
    <row r="1092" spans="3:38" x14ac:dyDescent="0.2">
      <c r="C1092" s="150">
        <v>1084</v>
      </c>
      <c r="D1092" s="151"/>
      <c r="E1092" s="21"/>
      <c r="F1092" s="24"/>
      <c r="G1092" s="3"/>
      <c r="H1092" s="3"/>
      <c r="I1092" s="26"/>
      <c r="J1092" s="26"/>
      <c r="K1092" s="33"/>
      <c r="L1092" s="34"/>
      <c r="M1092" s="34" t="str">
        <f t="shared" si="269"/>
        <v/>
      </c>
      <c r="N1092" s="34" t="str">
        <f t="shared" si="267"/>
        <v/>
      </c>
      <c r="O1092" s="34"/>
      <c r="P1092" s="34" t="str">
        <f t="shared" si="268"/>
        <v/>
      </c>
      <c r="Q1092" s="34" t="str">
        <f t="shared" si="270"/>
        <v/>
      </c>
      <c r="R1092" s="34" t="str">
        <f t="shared" si="271"/>
        <v/>
      </c>
      <c r="S1092" s="19" t="str">
        <f t="shared" si="272"/>
        <v/>
      </c>
      <c r="T1092" s="19"/>
      <c r="U1092" s="19" t="str">
        <f t="shared" si="279"/>
        <v/>
      </c>
      <c r="V1092" s="19" t="str">
        <f t="shared" si="273"/>
        <v/>
      </c>
      <c r="W1092" s="19" t="str">
        <f t="shared" si="274"/>
        <v/>
      </c>
      <c r="X1092" s="19" t="str">
        <f t="shared" si="275"/>
        <v/>
      </c>
      <c r="Y1092" s="19" t="str">
        <f t="shared" si="280"/>
        <v/>
      </c>
      <c r="Z1092" s="27" t="str">
        <f t="shared" si="276"/>
        <v/>
      </c>
      <c r="AA1092" s="32"/>
      <c r="AB1092" s="36"/>
      <c r="AC1092" s="35" t="str">
        <f t="shared" si="266"/>
        <v/>
      </c>
      <c r="AD1092" s="35" t="str">
        <f>IF(AA1092="","",SUMIFS(商品管理表!$N$8:$N$10000,商品管理表!$C$8:$C$10000,仕入れ管理表!$D1092,商品管理表!$Y$8:$Y$10000,"済"))</f>
        <v/>
      </c>
      <c r="AE1092" s="35" t="str">
        <f t="shared" si="281"/>
        <v/>
      </c>
      <c r="AF1092" s="18"/>
      <c r="AG1092" s="18"/>
      <c r="AH1092" s="18"/>
      <c r="AI1092" s="156" t="str">
        <f t="shared" si="277"/>
        <v/>
      </c>
      <c r="AJ1092" s="127"/>
      <c r="AK1092" s="128" t="str">
        <f t="shared" si="278"/>
        <v/>
      </c>
      <c r="AL1092" s="128"/>
    </row>
    <row r="1093" spans="3:38" x14ac:dyDescent="0.2">
      <c r="C1093" s="150">
        <v>1085</v>
      </c>
      <c r="D1093" s="151"/>
      <c r="E1093" s="21"/>
      <c r="F1093" s="24"/>
      <c r="G1093" s="3"/>
      <c r="H1093" s="3"/>
      <c r="I1093" s="26"/>
      <c r="J1093" s="26"/>
      <c r="K1093" s="33"/>
      <c r="L1093" s="34"/>
      <c r="M1093" s="34" t="str">
        <f t="shared" si="269"/>
        <v/>
      </c>
      <c r="N1093" s="34" t="str">
        <f t="shared" si="267"/>
        <v/>
      </c>
      <c r="O1093" s="34"/>
      <c r="P1093" s="34" t="str">
        <f t="shared" si="268"/>
        <v/>
      </c>
      <c r="Q1093" s="34" t="str">
        <f t="shared" si="270"/>
        <v/>
      </c>
      <c r="R1093" s="34" t="str">
        <f t="shared" si="271"/>
        <v/>
      </c>
      <c r="S1093" s="19" t="str">
        <f t="shared" si="272"/>
        <v/>
      </c>
      <c r="T1093" s="19"/>
      <c r="U1093" s="19" t="str">
        <f t="shared" si="279"/>
        <v/>
      </c>
      <c r="V1093" s="19" t="str">
        <f t="shared" si="273"/>
        <v/>
      </c>
      <c r="W1093" s="19" t="str">
        <f t="shared" si="274"/>
        <v/>
      </c>
      <c r="X1093" s="19" t="str">
        <f t="shared" si="275"/>
        <v/>
      </c>
      <c r="Y1093" s="19" t="str">
        <f t="shared" si="280"/>
        <v/>
      </c>
      <c r="Z1093" s="27" t="str">
        <f t="shared" si="276"/>
        <v/>
      </c>
      <c r="AA1093" s="32"/>
      <c r="AB1093" s="36"/>
      <c r="AC1093" s="35" t="str">
        <f t="shared" si="266"/>
        <v/>
      </c>
      <c r="AD1093" s="35" t="str">
        <f>IF(AA1093="","",SUMIFS(商品管理表!$N$8:$N$10000,商品管理表!$C$8:$C$10000,仕入れ管理表!$D1093,商品管理表!$Y$8:$Y$10000,"済"))</f>
        <v/>
      </c>
      <c r="AE1093" s="35" t="str">
        <f t="shared" si="281"/>
        <v/>
      </c>
      <c r="AF1093" s="18"/>
      <c r="AG1093" s="18"/>
      <c r="AH1093" s="18"/>
      <c r="AI1093" s="156" t="str">
        <f t="shared" si="277"/>
        <v/>
      </c>
      <c r="AJ1093" s="127"/>
      <c r="AK1093" s="128" t="str">
        <f t="shared" si="278"/>
        <v/>
      </c>
      <c r="AL1093" s="128"/>
    </row>
    <row r="1094" spans="3:38" x14ac:dyDescent="0.2">
      <c r="C1094" s="150">
        <v>1086</v>
      </c>
      <c r="D1094" s="151"/>
      <c r="E1094" s="21"/>
      <c r="F1094" s="24"/>
      <c r="G1094" s="3"/>
      <c r="H1094" s="3"/>
      <c r="I1094" s="26"/>
      <c r="J1094" s="26"/>
      <c r="K1094" s="33"/>
      <c r="L1094" s="34"/>
      <c r="M1094" s="34" t="str">
        <f t="shared" si="269"/>
        <v/>
      </c>
      <c r="N1094" s="34" t="str">
        <f t="shared" si="267"/>
        <v/>
      </c>
      <c r="O1094" s="34"/>
      <c r="P1094" s="34" t="str">
        <f t="shared" si="268"/>
        <v/>
      </c>
      <c r="Q1094" s="34" t="str">
        <f t="shared" si="270"/>
        <v/>
      </c>
      <c r="R1094" s="34" t="str">
        <f t="shared" si="271"/>
        <v/>
      </c>
      <c r="S1094" s="19" t="str">
        <f t="shared" si="272"/>
        <v/>
      </c>
      <c r="T1094" s="19"/>
      <c r="U1094" s="19" t="str">
        <f t="shared" si="279"/>
        <v/>
      </c>
      <c r="V1094" s="19" t="str">
        <f t="shared" si="273"/>
        <v/>
      </c>
      <c r="W1094" s="19" t="str">
        <f t="shared" si="274"/>
        <v/>
      </c>
      <c r="X1094" s="19" t="str">
        <f t="shared" si="275"/>
        <v/>
      </c>
      <c r="Y1094" s="19" t="str">
        <f t="shared" si="280"/>
        <v/>
      </c>
      <c r="Z1094" s="27" t="str">
        <f t="shared" si="276"/>
        <v/>
      </c>
      <c r="AA1094" s="32"/>
      <c r="AB1094" s="36"/>
      <c r="AC1094" s="35" t="str">
        <f t="shared" si="266"/>
        <v/>
      </c>
      <c r="AD1094" s="35" t="str">
        <f>IF(AA1094="","",SUMIFS(商品管理表!$N$8:$N$10000,商品管理表!$C$8:$C$10000,仕入れ管理表!$D1094,商品管理表!$Y$8:$Y$10000,"済"))</f>
        <v/>
      </c>
      <c r="AE1094" s="35" t="str">
        <f t="shared" si="281"/>
        <v/>
      </c>
      <c r="AF1094" s="18"/>
      <c r="AG1094" s="18"/>
      <c r="AH1094" s="18"/>
      <c r="AI1094" s="156" t="str">
        <f t="shared" si="277"/>
        <v/>
      </c>
      <c r="AJ1094" s="127"/>
      <c r="AK1094" s="128" t="str">
        <f t="shared" si="278"/>
        <v/>
      </c>
      <c r="AL1094" s="128"/>
    </row>
    <row r="1095" spans="3:38" x14ac:dyDescent="0.2">
      <c r="C1095" s="150">
        <v>1087</v>
      </c>
      <c r="D1095" s="151"/>
      <c r="E1095" s="21"/>
      <c r="F1095" s="24"/>
      <c r="G1095" s="3"/>
      <c r="H1095" s="3"/>
      <c r="I1095" s="26"/>
      <c r="J1095" s="26"/>
      <c r="K1095" s="33"/>
      <c r="L1095" s="34"/>
      <c r="M1095" s="34" t="str">
        <f t="shared" si="269"/>
        <v/>
      </c>
      <c r="N1095" s="34" t="str">
        <f t="shared" si="267"/>
        <v/>
      </c>
      <c r="O1095" s="34"/>
      <c r="P1095" s="34" t="str">
        <f t="shared" si="268"/>
        <v/>
      </c>
      <c r="Q1095" s="34" t="str">
        <f t="shared" si="270"/>
        <v/>
      </c>
      <c r="R1095" s="34" t="str">
        <f t="shared" si="271"/>
        <v/>
      </c>
      <c r="S1095" s="19" t="str">
        <f t="shared" si="272"/>
        <v/>
      </c>
      <c r="T1095" s="19"/>
      <c r="U1095" s="19" t="str">
        <f t="shared" si="279"/>
        <v/>
      </c>
      <c r="V1095" s="19" t="str">
        <f t="shared" si="273"/>
        <v/>
      </c>
      <c r="W1095" s="19" t="str">
        <f t="shared" si="274"/>
        <v/>
      </c>
      <c r="X1095" s="19" t="str">
        <f t="shared" si="275"/>
        <v/>
      </c>
      <c r="Y1095" s="19" t="str">
        <f t="shared" si="280"/>
        <v/>
      </c>
      <c r="Z1095" s="27" t="str">
        <f t="shared" si="276"/>
        <v/>
      </c>
      <c r="AA1095" s="32"/>
      <c r="AB1095" s="36"/>
      <c r="AC1095" s="35" t="str">
        <f t="shared" si="266"/>
        <v/>
      </c>
      <c r="AD1095" s="35" t="str">
        <f>IF(AA1095="","",SUMIFS(商品管理表!$N$8:$N$10000,商品管理表!$C$8:$C$10000,仕入れ管理表!$D1095,商品管理表!$Y$8:$Y$10000,"済"))</f>
        <v/>
      </c>
      <c r="AE1095" s="35" t="str">
        <f t="shared" si="281"/>
        <v/>
      </c>
      <c r="AF1095" s="18"/>
      <c r="AG1095" s="18"/>
      <c r="AH1095" s="18"/>
      <c r="AI1095" s="156" t="str">
        <f t="shared" si="277"/>
        <v/>
      </c>
      <c r="AJ1095" s="127"/>
      <c r="AK1095" s="128" t="str">
        <f t="shared" si="278"/>
        <v/>
      </c>
      <c r="AL1095" s="128"/>
    </row>
    <row r="1096" spans="3:38" x14ac:dyDescent="0.2">
      <c r="C1096" s="150">
        <v>1088</v>
      </c>
      <c r="D1096" s="151"/>
      <c r="E1096" s="21"/>
      <c r="F1096" s="24"/>
      <c r="G1096" s="3"/>
      <c r="H1096" s="3"/>
      <c r="I1096" s="26"/>
      <c r="J1096" s="26"/>
      <c r="K1096" s="33"/>
      <c r="L1096" s="34"/>
      <c r="M1096" s="34" t="str">
        <f t="shared" si="269"/>
        <v/>
      </c>
      <c r="N1096" s="34" t="str">
        <f t="shared" si="267"/>
        <v/>
      </c>
      <c r="O1096" s="34"/>
      <c r="P1096" s="34" t="str">
        <f t="shared" si="268"/>
        <v/>
      </c>
      <c r="Q1096" s="34" t="str">
        <f t="shared" si="270"/>
        <v/>
      </c>
      <c r="R1096" s="34" t="str">
        <f t="shared" si="271"/>
        <v/>
      </c>
      <c r="S1096" s="19" t="str">
        <f t="shared" si="272"/>
        <v/>
      </c>
      <c r="T1096" s="19"/>
      <c r="U1096" s="19" t="str">
        <f t="shared" si="279"/>
        <v/>
      </c>
      <c r="V1096" s="19" t="str">
        <f t="shared" si="273"/>
        <v/>
      </c>
      <c r="W1096" s="19" t="str">
        <f t="shared" si="274"/>
        <v/>
      </c>
      <c r="X1096" s="19" t="str">
        <f t="shared" si="275"/>
        <v/>
      </c>
      <c r="Y1096" s="19" t="str">
        <f t="shared" si="280"/>
        <v/>
      </c>
      <c r="Z1096" s="27" t="str">
        <f t="shared" si="276"/>
        <v/>
      </c>
      <c r="AA1096" s="32"/>
      <c r="AB1096" s="36"/>
      <c r="AC1096" s="35" t="str">
        <f t="shared" ref="AC1096:AC1145" si="282">IF(AB1096="","",IF(VLOOKUP($D1096,出品日データ,1,FALSE)="","","済"))</f>
        <v/>
      </c>
      <c r="AD1096" s="35" t="str">
        <f>IF(AA1096="","",SUMIFS(商品管理表!$N$8:$N$10000,商品管理表!$C$8:$C$10000,仕入れ管理表!$D1096,商品管理表!$Y$8:$Y$10000,"済"))</f>
        <v/>
      </c>
      <c r="AE1096" s="35" t="str">
        <f t="shared" si="281"/>
        <v/>
      </c>
      <c r="AF1096" s="18"/>
      <c r="AG1096" s="18"/>
      <c r="AH1096" s="18"/>
      <c r="AI1096" s="156" t="str">
        <f t="shared" si="277"/>
        <v/>
      </c>
      <c r="AJ1096" s="127"/>
      <c r="AK1096" s="128" t="str">
        <f t="shared" si="278"/>
        <v/>
      </c>
      <c r="AL1096" s="128"/>
    </row>
    <row r="1097" spans="3:38" x14ac:dyDescent="0.2">
      <c r="C1097" s="150">
        <v>1089</v>
      </c>
      <c r="D1097" s="151"/>
      <c r="E1097" s="21"/>
      <c r="F1097" s="24"/>
      <c r="G1097" s="3"/>
      <c r="H1097" s="3"/>
      <c r="I1097" s="26"/>
      <c r="J1097" s="26"/>
      <c r="K1097" s="33"/>
      <c r="L1097" s="34"/>
      <c r="M1097" s="34" t="str">
        <f t="shared" si="269"/>
        <v/>
      </c>
      <c r="N1097" s="34" t="str">
        <f t="shared" si="267"/>
        <v/>
      </c>
      <c r="O1097" s="34"/>
      <c r="P1097" s="34" t="str">
        <f t="shared" si="268"/>
        <v/>
      </c>
      <c r="Q1097" s="34" t="str">
        <f t="shared" si="270"/>
        <v/>
      </c>
      <c r="R1097" s="34" t="str">
        <f t="shared" si="271"/>
        <v/>
      </c>
      <c r="S1097" s="19" t="str">
        <f t="shared" si="272"/>
        <v/>
      </c>
      <c r="T1097" s="19"/>
      <c r="U1097" s="19" t="str">
        <f t="shared" si="279"/>
        <v/>
      </c>
      <c r="V1097" s="19" t="str">
        <f t="shared" si="273"/>
        <v/>
      </c>
      <c r="W1097" s="19" t="str">
        <f t="shared" si="274"/>
        <v/>
      </c>
      <c r="X1097" s="19" t="str">
        <f t="shared" si="275"/>
        <v/>
      </c>
      <c r="Y1097" s="19" t="str">
        <f t="shared" si="280"/>
        <v/>
      </c>
      <c r="Z1097" s="27" t="str">
        <f t="shared" si="276"/>
        <v/>
      </c>
      <c r="AA1097" s="32"/>
      <c r="AB1097" s="36"/>
      <c r="AC1097" s="35" t="str">
        <f t="shared" si="282"/>
        <v/>
      </c>
      <c r="AD1097" s="35" t="str">
        <f>IF(AA1097="","",SUMIFS(商品管理表!$N$8:$N$10000,商品管理表!$C$8:$C$10000,仕入れ管理表!$D1097,商品管理表!$Y$8:$Y$10000,"済"))</f>
        <v/>
      </c>
      <c r="AE1097" s="35" t="str">
        <f t="shared" si="281"/>
        <v/>
      </c>
      <c r="AF1097" s="18"/>
      <c r="AG1097" s="18"/>
      <c r="AH1097" s="18"/>
      <c r="AI1097" s="156" t="str">
        <f t="shared" si="277"/>
        <v/>
      </c>
      <c r="AJ1097" s="127"/>
      <c r="AK1097" s="128" t="str">
        <f t="shared" si="278"/>
        <v/>
      </c>
      <c r="AL1097" s="128"/>
    </row>
    <row r="1098" spans="3:38" x14ac:dyDescent="0.2">
      <c r="C1098" s="150">
        <v>1090</v>
      </c>
      <c r="D1098" s="151"/>
      <c r="E1098" s="21"/>
      <c r="F1098" s="24"/>
      <c r="G1098" s="3"/>
      <c r="H1098" s="3"/>
      <c r="I1098" s="26"/>
      <c r="J1098" s="26"/>
      <c r="K1098" s="33"/>
      <c r="L1098" s="34"/>
      <c r="M1098" s="34" t="str">
        <f t="shared" si="269"/>
        <v/>
      </c>
      <c r="N1098" s="34" t="str">
        <f t="shared" ref="N1098:N1144" si="283">IF(L1098="","",L1098)</f>
        <v/>
      </c>
      <c r="O1098" s="34"/>
      <c r="P1098" s="34" t="str">
        <f t="shared" ref="P1098:P1145" si="284">IF(L1098="","",(N1098+O1098)*1.016)</f>
        <v/>
      </c>
      <c r="Q1098" s="34" t="str">
        <f t="shared" si="270"/>
        <v/>
      </c>
      <c r="R1098" s="34" t="str">
        <f t="shared" si="271"/>
        <v/>
      </c>
      <c r="S1098" s="19" t="str">
        <f t="shared" si="272"/>
        <v/>
      </c>
      <c r="T1098" s="19"/>
      <c r="U1098" s="19" t="str">
        <f t="shared" si="279"/>
        <v/>
      </c>
      <c r="V1098" s="19" t="str">
        <f t="shared" si="273"/>
        <v/>
      </c>
      <c r="W1098" s="19" t="str">
        <f t="shared" si="274"/>
        <v/>
      </c>
      <c r="X1098" s="19" t="str">
        <f t="shared" si="275"/>
        <v/>
      </c>
      <c r="Y1098" s="19" t="str">
        <f t="shared" si="280"/>
        <v/>
      </c>
      <c r="Z1098" s="27" t="str">
        <f t="shared" si="276"/>
        <v/>
      </c>
      <c r="AA1098" s="32"/>
      <c r="AB1098" s="36"/>
      <c r="AC1098" s="35" t="str">
        <f t="shared" si="282"/>
        <v/>
      </c>
      <c r="AD1098" s="35" t="str">
        <f>IF(AA1098="","",SUMIFS(商品管理表!$N$8:$N$10000,商品管理表!$C$8:$C$10000,仕入れ管理表!$D1098,商品管理表!$Y$8:$Y$10000,"済"))</f>
        <v/>
      </c>
      <c r="AE1098" s="35" t="str">
        <f t="shared" si="281"/>
        <v/>
      </c>
      <c r="AF1098" s="18"/>
      <c r="AG1098" s="18"/>
      <c r="AH1098" s="18"/>
      <c r="AI1098" s="156" t="str">
        <f t="shared" si="277"/>
        <v/>
      </c>
      <c r="AJ1098" s="127"/>
      <c r="AK1098" s="128" t="str">
        <f t="shared" si="278"/>
        <v/>
      </c>
      <c r="AL1098" s="128"/>
    </row>
    <row r="1099" spans="3:38" x14ac:dyDescent="0.2">
      <c r="C1099" s="150">
        <v>1091</v>
      </c>
      <c r="D1099" s="151"/>
      <c r="E1099" s="21"/>
      <c r="F1099" s="24"/>
      <c r="G1099" s="3"/>
      <c r="H1099" s="3"/>
      <c r="I1099" s="26"/>
      <c r="J1099" s="26"/>
      <c r="K1099" s="33"/>
      <c r="L1099" s="34"/>
      <c r="M1099" s="34" t="str">
        <f t="shared" ref="M1099:M1145" si="285">IF(L1099="","",L1099*K1099)</f>
        <v/>
      </c>
      <c r="N1099" s="34" t="str">
        <f t="shared" si="283"/>
        <v/>
      </c>
      <c r="O1099" s="34"/>
      <c r="P1099" s="34" t="str">
        <f t="shared" si="284"/>
        <v/>
      </c>
      <c r="Q1099" s="34" t="str">
        <f t="shared" ref="Q1099:Q1145" si="286">IF(N1099="","",IF(O1099="",0,N1099*0.1))</f>
        <v/>
      </c>
      <c r="R1099" s="34" t="str">
        <f t="shared" ref="R1099:R1145" si="287">IF(P1099="","",P1099+Q1099)</f>
        <v/>
      </c>
      <c r="S1099" s="19" t="str">
        <f t="shared" ref="S1099:S1145" si="288">IF(L1099="","",P1099*K1099)</f>
        <v/>
      </c>
      <c r="T1099" s="19"/>
      <c r="U1099" s="19" t="str">
        <f t="shared" si="279"/>
        <v/>
      </c>
      <c r="V1099" s="19" t="str">
        <f t="shared" ref="V1099:V1145" si="289">IF(T1099="","",T1099*0.0864)</f>
        <v/>
      </c>
      <c r="W1099" s="19" t="str">
        <f t="shared" ref="W1099:W1145" si="290">IF(U1099="","",U1099*0.0864)</f>
        <v/>
      </c>
      <c r="X1099" s="19" t="str">
        <f t="shared" ref="X1099:X1145" si="291">IF(T1099="","",T1099-R1099-V1099)</f>
        <v/>
      </c>
      <c r="Y1099" s="19" t="str">
        <f t="shared" si="280"/>
        <v/>
      </c>
      <c r="Z1099" s="27" t="str">
        <f t="shared" ref="Z1099:Z1145" si="292">IF(Y1099="","",Y1099/U1099)</f>
        <v/>
      </c>
      <c r="AA1099" s="32"/>
      <c r="AB1099" s="36"/>
      <c r="AC1099" s="35" t="str">
        <f t="shared" si="282"/>
        <v/>
      </c>
      <c r="AD1099" s="35" t="str">
        <f>IF(AA1099="","",SUMIFS(商品管理表!$N$8:$N$10000,商品管理表!$C$8:$C$10000,仕入れ管理表!$D1099,商品管理表!$Y$8:$Y$10000,"済"))</f>
        <v/>
      </c>
      <c r="AE1099" s="35" t="str">
        <f t="shared" si="281"/>
        <v/>
      </c>
      <c r="AF1099" s="18"/>
      <c r="AG1099" s="18"/>
      <c r="AH1099" s="18"/>
      <c r="AI1099" s="156" t="str">
        <f t="shared" ref="AI1099:AI1145" si="293">IF(O1099="","","MyUS")</f>
        <v/>
      </c>
      <c r="AJ1099" s="127"/>
      <c r="AK1099" s="128" t="str">
        <f t="shared" ref="AK1099:AK1145" si="294">IF(AA1099="済",N1099*AE1099,"")</f>
        <v/>
      </c>
      <c r="AL1099" s="128"/>
    </row>
    <row r="1100" spans="3:38" x14ac:dyDescent="0.2">
      <c r="C1100" s="150">
        <v>1092</v>
      </c>
      <c r="D1100" s="151"/>
      <c r="E1100" s="21"/>
      <c r="F1100" s="24"/>
      <c r="G1100" s="3"/>
      <c r="H1100" s="3"/>
      <c r="I1100" s="26"/>
      <c r="J1100" s="26"/>
      <c r="K1100" s="33"/>
      <c r="L1100" s="34"/>
      <c r="M1100" s="34" t="str">
        <f t="shared" si="285"/>
        <v/>
      </c>
      <c r="N1100" s="34" t="str">
        <f t="shared" si="283"/>
        <v/>
      </c>
      <c r="O1100" s="34"/>
      <c r="P1100" s="34" t="str">
        <f t="shared" si="284"/>
        <v/>
      </c>
      <c r="Q1100" s="34" t="str">
        <f t="shared" si="286"/>
        <v/>
      </c>
      <c r="R1100" s="34" t="str">
        <f t="shared" si="287"/>
        <v/>
      </c>
      <c r="S1100" s="19" t="str">
        <f t="shared" si="288"/>
        <v/>
      </c>
      <c r="T1100" s="19"/>
      <c r="U1100" s="19" t="str">
        <f t="shared" ref="U1100:U1145" si="295">IF(T1100="","",K1100*T1100)</f>
        <v/>
      </c>
      <c r="V1100" s="19" t="str">
        <f t="shared" si="289"/>
        <v/>
      </c>
      <c r="W1100" s="19" t="str">
        <f t="shared" si="290"/>
        <v/>
      </c>
      <c r="X1100" s="19" t="str">
        <f t="shared" si="291"/>
        <v/>
      </c>
      <c r="Y1100" s="19" t="str">
        <f t="shared" ref="Y1100:Y1145" si="296">IF(U1100="","",U1100-W1100-Q1100-S1100)</f>
        <v/>
      </c>
      <c r="Z1100" s="27" t="str">
        <f t="shared" si="292"/>
        <v/>
      </c>
      <c r="AA1100" s="32"/>
      <c r="AB1100" s="36"/>
      <c r="AC1100" s="35" t="str">
        <f t="shared" si="282"/>
        <v/>
      </c>
      <c r="AD1100" s="35" t="str">
        <f>IF(AA1100="","",SUMIFS(商品管理表!$N$8:$N$10000,商品管理表!$C$8:$C$10000,仕入れ管理表!$D1100,商品管理表!$Y$8:$Y$10000,"済"))</f>
        <v/>
      </c>
      <c r="AE1100" s="35" t="str">
        <f t="shared" ref="AE1100:AE1145" si="297">IF(AD1100&lt;&gt;"",K1100-AD1100,"")</f>
        <v/>
      </c>
      <c r="AF1100" s="18"/>
      <c r="AG1100" s="18"/>
      <c r="AH1100" s="18"/>
      <c r="AI1100" s="156" t="str">
        <f t="shared" si="293"/>
        <v/>
      </c>
      <c r="AJ1100" s="127"/>
      <c r="AK1100" s="128" t="str">
        <f t="shared" si="294"/>
        <v/>
      </c>
      <c r="AL1100" s="128"/>
    </row>
    <row r="1101" spans="3:38" x14ac:dyDescent="0.2">
      <c r="C1101" s="150">
        <v>1093</v>
      </c>
      <c r="D1101" s="151"/>
      <c r="E1101" s="21"/>
      <c r="F1101" s="24"/>
      <c r="G1101" s="3"/>
      <c r="H1101" s="3"/>
      <c r="I1101" s="26"/>
      <c r="J1101" s="26"/>
      <c r="K1101" s="33"/>
      <c r="L1101" s="34"/>
      <c r="M1101" s="34" t="str">
        <f t="shared" si="285"/>
        <v/>
      </c>
      <c r="N1101" s="34" t="str">
        <f t="shared" si="283"/>
        <v/>
      </c>
      <c r="O1101" s="34"/>
      <c r="P1101" s="34" t="str">
        <f t="shared" si="284"/>
        <v/>
      </c>
      <c r="Q1101" s="34" t="str">
        <f t="shared" si="286"/>
        <v/>
      </c>
      <c r="R1101" s="34" t="str">
        <f t="shared" si="287"/>
        <v/>
      </c>
      <c r="S1101" s="19" t="str">
        <f t="shared" si="288"/>
        <v/>
      </c>
      <c r="T1101" s="19"/>
      <c r="U1101" s="19" t="str">
        <f t="shared" si="295"/>
        <v/>
      </c>
      <c r="V1101" s="19" t="str">
        <f t="shared" si="289"/>
        <v/>
      </c>
      <c r="W1101" s="19" t="str">
        <f t="shared" si="290"/>
        <v/>
      </c>
      <c r="X1101" s="19" t="str">
        <f t="shared" si="291"/>
        <v/>
      </c>
      <c r="Y1101" s="19" t="str">
        <f t="shared" si="296"/>
        <v/>
      </c>
      <c r="Z1101" s="27" t="str">
        <f t="shared" si="292"/>
        <v/>
      </c>
      <c r="AA1101" s="32"/>
      <c r="AB1101" s="36"/>
      <c r="AC1101" s="35" t="str">
        <f t="shared" si="282"/>
        <v/>
      </c>
      <c r="AD1101" s="35" t="str">
        <f>IF(AA1101="","",SUMIFS(商品管理表!$N$8:$N$10000,商品管理表!$C$8:$C$10000,仕入れ管理表!$D1101,商品管理表!$Y$8:$Y$10000,"済"))</f>
        <v/>
      </c>
      <c r="AE1101" s="35" t="str">
        <f t="shared" si="297"/>
        <v/>
      </c>
      <c r="AF1101" s="18"/>
      <c r="AG1101" s="18"/>
      <c r="AH1101" s="18"/>
      <c r="AI1101" s="156" t="str">
        <f t="shared" si="293"/>
        <v/>
      </c>
      <c r="AJ1101" s="127"/>
      <c r="AK1101" s="128" t="str">
        <f t="shared" si="294"/>
        <v/>
      </c>
      <c r="AL1101" s="128"/>
    </row>
    <row r="1102" spans="3:38" x14ac:dyDescent="0.2">
      <c r="C1102" s="150">
        <v>1094</v>
      </c>
      <c r="D1102" s="151"/>
      <c r="E1102" s="21"/>
      <c r="F1102" s="24"/>
      <c r="G1102" s="3"/>
      <c r="H1102" s="3"/>
      <c r="I1102" s="26"/>
      <c r="J1102" s="26"/>
      <c r="K1102" s="33"/>
      <c r="L1102" s="34"/>
      <c r="M1102" s="34" t="str">
        <f t="shared" si="285"/>
        <v/>
      </c>
      <c r="N1102" s="34" t="str">
        <f t="shared" si="283"/>
        <v/>
      </c>
      <c r="O1102" s="34"/>
      <c r="P1102" s="34" t="str">
        <f t="shared" si="284"/>
        <v/>
      </c>
      <c r="Q1102" s="34" t="str">
        <f t="shared" si="286"/>
        <v/>
      </c>
      <c r="R1102" s="34" t="str">
        <f t="shared" si="287"/>
        <v/>
      </c>
      <c r="S1102" s="19" t="str">
        <f t="shared" si="288"/>
        <v/>
      </c>
      <c r="T1102" s="19"/>
      <c r="U1102" s="19" t="str">
        <f t="shared" si="295"/>
        <v/>
      </c>
      <c r="V1102" s="19" t="str">
        <f t="shared" si="289"/>
        <v/>
      </c>
      <c r="W1102" s="19" t="str">
        <f t="shared" si="290"/>
        <v/>
      </c>
      <c r="X1102" s="19" t="str">
        <f t="shared" si="291"/>
        <v/>
      </c>
      <c r="Y1102" s="19" t="str">
        <f t="shared" si="296"/>
        <v/>
      </c>
      <c r="Z1102" s="27" t="str">
        <f t="shared" si="292"/>
        <v/>
      </c>
      <c r="AA1102" s="32"/>
      <c r="AB1102" s="36"/>
      <c r="AC1102" s="35" t="str">
        <f t="shared" si="282"/>
        <v/>
      </c>
      <c r="AD1102" s="35" t="str">
        <f>IF(AA1102="","",SUMIFS(商品管理表!$N$8:$N$10000,商品管理表!$C$8:$C$10000,仕入れ管理表!$D1102,商品管理表!$Y$8:$Y$10000,"済"))</f>
        <v/>
      </c>
      <c r="AE1102" s="35" t="str">
        <f t="shared" si="297"/>
        <v/>
      </c>
      <c r="AF1102" s="18"/>
      <c r="AG1102" s="18"/>
      <c r="AH1102" s="18"/>
      <c r="AI1102" s="156" t="str">
        <f t="shared" si="293"/>
        <v/>
      </c>
      <c r="AJ1102" s="127"/>
      <c r="AK1102" s="128" t="str">
        <f t="shared" si="294"/>
        <v/>
      </c>
      <c r="AL1102" s="128"/>
    </row>
    <row r="1103" spans="3:38" x14ac:dyDescent="0.2">
      <c r="C1103" s="150">
        <v>1095</v>
      </c>
      <c r="D1103" s="151"/>
      <c r="E1103" s="21"/>
      <c r="F1103" s="24"/>
      <c r="G1103" s="3"/>
      <c r="H1103" s="3"/>
      <c r="I1103" s="26"/>
      <c r="J1103" s="26"/>
      <c r="K1103" s="33"/>
      <c r="L1103" s="34"/>
      <c r="M1103" s="34" t="str">
        <f t="shared" si="285"/>
        <v/>
      </c>
      <c r="N1103" s="34" t="str">
        <f t="shared" si="283"/>
        <v/>
      </c>
      <c r="O1103" s="34"/>
      <c r="P1103" s="34" t="str">
        <f t="shared" si="284"/>
        <v/>
      </c>
      <c r="Q1103" s="34" t="str">
        <f t="shared" si="286"/>
        <v/>
      </c>
      <c r="R1103" s="34" t="str">
        <f t="shared" si="287"/>
        <v/>
      </c>
      <c r="S1103" s="19" t="str">
        <f t="shared" si="288"/>
        <v/>
      </c>
      <c r="T1103" s="19"/>
      <c r="U1103" s="19" t="str">
        <f t="shared" si="295"/>
        <v/>
      </c>
      <c r="V1103" s="19" t="str">
        <f t="shared" si="289"/>
        <v/>
      </c>
      <c r="W1103" s="19" t="str">
        <f t="shared" si="290"/>
        <v/>
      </c>
      <c r="X1103" s="19" t="str">
        <f t="shared" si="291"/>
        <v/>
      </c>
      <c r="Y1103" s="19" t="str">
        <f t="shared" si="296"/>
        <v/>
      </c>
      <c r="Z1103" s="27" t="str">
        <f t="shared" si="292"/>
        <v/>
      </c>
      <c r="AA1103" s="32"/>
      <c r="AB1103" s="36"/>
      <c r="AC1103" s="35" t="str">
        <f t="shared" si="282"/>
        <v/>
      </c>
      <c r="AD1103" s="35" t="str">
        <f>IF(AA1103="","",SUMIFS(商品管理表!$N$8:$N$10000,商品管理表!$C$8:$C$10000,仕入れ管理表!$D1103,商品管理表!$Y$8:$Y$10000,"済"))</f>
        <v/>
      </c>
      <c r="AE1103" s="35" t="str">
        <f t="shared" si="297"/>
        <v/>
      </c>
      <c r="AF1103" s="18"/>
      <c r="AG1103" s="18"/>
      <c r="AH1103" s="18"/>
      <c r="AI1103" s="156" t="str">
        <f t="shared" si="293"/>
        <v/>
      </c>
      <c r="AJ1103" s="127"/>
      <c r="AK1103" s="128" t="str">
        <f t="shared" si="294"/>
        <v/>
      </c>
      <c r="AL1103" s="128"/>
    </row>
    <row r="1104" spans="3:38" x14ac:dyDescent="0.2">
      <c r="C1104" s="150">
        <v>1096</v>
      </c>
      <c r="D1104" s="151"/>
      <c r="E1104" s="21"/>
      <c r="F1104" s="24"/>
      <c r="G1104" s="3"/>
      <c r="H1104" s="3"/>
      <c r="I1104" s="26"/>
      <c r="J1104" s="26"/>
      <c r="K1104" s="33"/>
      <c r="L1104" s="34"/>
      <c r="M1104" s="34" t="str">
        <f t="shared" si="285"/>
        <v/>
      </c>
      <c r="N1104" s="34" t="str">
        <f t="shared" si="283"/>
        <v/>
      </c>
      <c r="O1104" s="34"/>
      <c r="P1104" s="34" t="str">
        <f t="shared" si="284"/>
        <v/>
      </c>
      <c r="Q1104" s="34" t="str">
        <f t="shared" si="286"/>
        <v/>
      </c>
      <c r="R1104" s="34" t="str">
        <f t="shared" si="287"/>
        <v/>
      </c>
      <c r="S1104" s="19" t="str">
        <f t="shared" si="288"/>
        <v/>
      </c>
      <c r="T1104" s="19"/>
      <c r="U1104" s="19" t="str">
        <f t="shared" si="295"/>
        <v/>
      </c>
      <c r="V1104" s="19" t="str">
        <f t="shared" si="289"/>
        <v/>
      </c>
      <c r="W1104" s="19" t="str">
        <f t="shared" si="290"/>
        <v/>
      </c>
      <c r="X1104" s="19" t="str">
        <f t="shared" si="291"/>
        <v/>
      </c>
      <c r="Y1104" s="19" t="str">
        <f t="shared" si="296"/>
        <v/>
      </c>
      <c r="Z1104" s="27" t="str">
        <f t="shared" si="292"/>
        <v/>
      </c>
      <c r="AA1104" s="32"/>
      <c r="AB1104" s="36"/>
      <c r="AC1104" s="35" t="str">
        <f t="shared" si="282"/>
        <v/>
      </c>
      <c r="AD1104" s="35" t="str">
        <f>IF(AA1104="","",SUMIFS(商品管理表!$N$8:$N$10000,商品管理表!$C$8:$C$10000,仕入れ管理表!$D1104,商品管理表!$Y$8:$Y$10000,"済"))</f>
        <v/>
      </c>
      <c r="AE1104" s="35" t="str">
        <f t="shared" si="297"/>
        <v/>
      </c>
      <c r="AF1104" s="18"/>
      <c r="AG1104" s="18"/>
      <c r="AH1104" s="18"/>
      <c r="AI1104" s="156" t="str">
        <f t="shared" si="293"/>
        <v/>
      </c>
      <c r="AJ1104" s="127"/>
      <c r="AK1104" s="128" t="str">
        <f t="shared" si="294"/>
        <v/>
      </c>
      <c r="AL1104" s="128"/>
    </row>
    <row r="1105" spans="3:38" x14ac:dyDescent="0.2">
      <c r="C1105" s="150">
        <v>1097</v>
      </c>
      <c r="D1105" s="151"/>
      <c r="E1105" s="21"/>
      <c r="F1105" s="24"/>
      <c r="G1105" s="3"/>
      <c r="H1105" s="3"/>
      <c r="I1105" s="26"/>
      <c r="J1105" s="26"/>
      <c r="K1105" s="33"/>
      <c r="L1105" s="34"/>
      <c r="M1105" s="34" t="str">
        <f t="shared" si="285"/>
        <v/>
      </c>
      <c r="N1105" s="34" t="str">
        <f t="shared" si="283"/>
        <v/>
      </c>
      <c r="O1105" s="34"/>
      <c r="P1105" s="34" t="str">
        <f t="shared" si="284"/>
        <v/>
      </c>
      <c r="Q1105" s="34" t="str">
        <f t="shared" si="286"/>
        <v/>
      </c>
      <c r="R1105" s="34" t="str">
        <f t="shared" si="287"/>
        <v/>
      </c>
      <c r="S1105" s="19" t="str">
        <f t="shared" si="288"/>
        <v/>
      </c>
      <c r="T1105" s="19"/>
      <c r="U1105" s="19" t="str">
        <f t="shared" si="295"/>
        <v/>
      </c>
      <c r="V1105" s="19" t="str">
        <f t="shared" si="289"/>
        <v/>
      </c>
      <c r="W1105" s="19" t="str">
        <f t="shared" si="290"/>
        <v/>
      </c>
      <c r="X1105" s="19" t="str">
        <f t="shared" si="291"/>
        <v/>
      </c>
      <c r="Y1105" s="19" t="str">
        <f t="shared" si="296"/>
        <v/>
      </c>
      <c r="Z1105" s="27" t="str">
        <f t="shared" si="292"/>
        <v/>
      </c>
      <c r="AA1105" s="32"/>
      <c r="AB1105" s="36"/>
      <c r="AC1105" s="35" t="str">
        <f t="shared" si="282"/>
        <v/>
      </c>
      <c r="AD1105" s="35" t="str">
        <f>IF(AA1105="","",SUMIFS(商品管理表!$N$8:$N$10000,商品管理表!$C$8:$C$10000,仕入れ管理表!$D1105,商品管理表!$Y$8:$Y$10000,"済"))</f>
        <v/>
      </c>
      <c r="AE1105" s="35" t="str">
        <f t="shared" si="297"/>
        <v/>
      </c>
      <c r="AF1105" s="18"/>
      <c r="AG1105" s="18"/>
      <c r="AH1105" s="18"/>
      <c r="AI1105" s="156" t="str">
        <f t="shared" si="293"/>
        <v/>
      </c>
      <c r="AJ1105" s="127"/>
      <c r="AK1105" s="128" t="str">
        <f t="shared" si="294"/>
        <v/>
      </c>
      <c r="AL1105" s="128"/>
    </row>
    <row r="1106" spans="3:38" x14ac:dyDescent="0.2">
      <c r="C1106" s="150">
        <v>1098</v>
      </c>
      <c r="D1106" s="151"/>
      <c r="E1106" s="21"/>
      <c r="F1106" s="24"/>
      <c r="G1106" s="3"/>
      <c r="H1106" s="3"/>
      <c r="I1106" s="26"/>
      <c r="J1106" s="26"/>
      <c r="K1106" s="33"/>
      <c r="L1106" s="34"/>
      <c r="M1106" s="34" t="str">
        <f t="shared" si="285"/>
        <v/>
      </c>
      <c r="N1106" s="34" t="str">
        <f t="shared" si="283"/>
        <v/>
      </c>
      <c r="O1106" s="34"/>
      <c r="P1106" s="34" t="str">
        <f t="shared" si="284"/>
        <v/>
      </c>
      <c r="Q1106" s="34" t="str">
        <f t="shared" si="286"/>
        <v/>
      </c>
      <c r="R1106" s="34" t="str">
        <f t="shared" si="287"/>
        <v/>
      </c>
      <c r="S1106" s="19" t="str">
        <f t="shared" si="288"/>
        <v/>
      </c>
      <c r="T1106" s="19"/>
      <c r="U1106" s="19" t="str">
        <f t="shared" si="295"/>
        <v/>
      </c>
      <c r="V1106" s="19" t="str">
        <f t="shared" si="289"/>
        <v/>
      </c>
      <c r="W1106" s="19" t="str">
        <f t="shared" si="290"/>
        <v/>
      </c>
      <c r="X1106" s="19" t="str">
        <f t="shared" si="291"/>
        <v/>
      </c>
      <c r="Y1106" s="19" t="str">
        <f t="shared" si="296"/>
        <v/>
      </c>
      <c r="Z1106" s="27" t="str">
        <f t="shared" si="292"/>
        <v/>
      </c>
      <c r="AA1106" s="32"/>
      <c r="AB1106" s="36"/>
      <c r="AC1106" s="35" t="str">
        <f t="shared" si="282"/>
        <v/>
      </c>
      <c r="AD1106" s="35" t="str">
        <f>IF(AA1106="","",SUMIFS(商品管理表!$N$8:$N$10000,商品管理表!$C$8:$C$10000,仕入れ管理表!$D1106,商品管理表!$Y$8:$Y$10000,"済"))</f>
        <v/>
      </c>
      <c r="AE1106" s="35" t="str">
        <f t="shared" si="297"/>
        <v/>
      </c>
      <c r="AF1106" s="18"/>
      <c r="AG1106" s="18"/>
      <c r="AH1106" s="18"/>
      <c r="AI1106" s="156" t="str">
        <f t="shared" si="293"/>
        <v/>
      </c>
      <c r="AJ1106" s="127"/>
      <c r="AK1106" s="128" t="str">
        <f t="shared" si="294"/>
        <v/>
      </c>
      <c r="AL1106" s="128"/>
    </row>
    <row r="1107" spans="3:38" x14ac:dyDescent="0.2">
      <c r="C1107" s="150">
        <v>1099</v>
      </c>
      <c r="D1107" s="151"/>
      <c r="E1107" s="21"/>
      <c r="F1107" s="24"/>
      <c r="G1107" s="3"/>
      <c r="H1107" s="3"/>
      <c r="I1107" s="26"/>
      <c r="J1107" s="26"/>
      <c r="K1107" s="33"/>
      <c r="L1107" s="34"/>
      <c r="M1107" s="34" t="str">
        <f t="shared" si="285"/>
        <v/>
      </c>
      <c r="N1107" s="34" t="str">
        <f t="shared" si="283"/>
        <v/>
      </c>
      <c r="O1107" s="34"/>
      <c r="P1107" s="34" t="str">
        <f t="shared" si="284"/>
        <v/>
      </c>
      <c r="Q1107" s="34" t="str">
        <f t="shared" si="286"/>
        <v/>
      </c>
      <c r="R1107" s="34" t="str">
        <f t="shared" si="287"/>
        <v/>
      </c>
      <c r="S1107" s="19" t="str">
        <f t="shared" si="288"/>
        <v/>
      </c>
      <c r="T1107" s="19"/>
      <c r="U1107" s="19" t="str">
        <f t="shared" si="295"/>
        <v/>
      </c>
      <c r="V1107" s="19" t="str">
        <f t="shared" si="289"/>
        <v/>
      </c>
      <c r="W1107" s="19" t="str">
        <f t="shared" si="290"/>
        <v/>
      </c>
      <c r="X1107" s="19" t="str">
        <f t="shared" si="291"/>
        <v/>
      </c>
      <c r="Y1107" s="19" t="str">
        <f t="shared" si="296"/>
        <v/>
      </c>
      <c r="Z1107" s="27" t="str">
        <f t="shared" si="292"/>
        <v/>
      </c>
      <c r="AA1107" s="32"/>
      <c r="AB1107" s="36"/>
      <c r="AC1107" s="35" t="str">
        <f t="shared" si="282"/>
        <v/>
      </c>
      <c r="AD1107" s="35" t="str">
        <f>IF(AA1107="","",SUMIFS(商品管理表!$N$8:$N$10000,商品管理表!$C$8:$C$10000,仕入れ管理表!$D1107,商品管理表!$Y$8:$Y$10000,"済"))</f>
        <v/>
      </c>
      <c r="AE1107" s="35" t="str">
        <f t="shared" si="297"/>
        <v/>
      </c>
      <c r="AF1107" s="18"/>
      <c r="AG1107" s="18"/>
      <c r="AH1107" s="18"/>
      <c r="AI1107" s="156" t="str">
        <f t="shared" si="293"/>
        <v/>
      </c>
      <c r="AJ1107" s="127"/>
      <c r="AK1107" s="128" t="str">
        <f t="shared" si="294"/>
        <v/>
      </c>
      <c r="AL1107" s="128"/>
    </row>
    <row r="1108" spans="3:38" x14ac:dyDescent="0.2">
      <c r="C1108" s="150">
        <v>1100</v>
      </c>
      <c r="D1108" s="151"/>
      <c r="E1108" s="21"/>
      <c r="F1108" s="24"/>
      <c r="G1108" s="3"/>
      <c r="H1108" s="3"/>
      <c r="I1108" s="26"/>
      <c r="J1108" s="26"/>
      <c r="K1108" s="33"/>
      <c r="L1108" s="34"/>
      <c r="M1108" s="34" t="str">
        <f t="shared" si="285"/>
        <v/>
      </c>
      <c r="N1108" s="34" t="str">
        <f t="shared" si="283"/>
        <v/>
      </c>
      <c r="O1108" s="34"/>
      <c r="P1108" s="34" t="str">
        <f t="shared" si="284"/>
        <v/>
      </c>
      <c r="Q1108" s="34" t="str">
        <f t="shared" si="286"/>
        <v/>
      </c>
      <c r="R1108" s="34" t="str">
        <f t="shared" si="287"/>
        <v/>
      </c>
      <c r="S1108" s="19" t="str">
        <f t="shared" si="288"/>
        <v/>
      </c>
      <c r="T1108" s="19"/>
      <c r="U1108" s="19" t="str">
        <f t="shared" si="295"/>
        <v/>
      </c>
      <c r="V1108" s="19" t="str">
        <f t="shared" si="289"/>
        <v/>
      </c>
      <c r="W1108" s="19" t="str">
        <f t="shared" si="290"/>
        <v/>
      </c>
      <c r="X1108" s="19" t="str">
        <f t="shared" si="291"/>
        <v/>
      </c>
      <c r="Y1108" s="19" t="str">
        <f t="shared" si="296"/>
        <v/>
      </c>
      <c r="Z1108" s="27" t="str">
        <f t="shared" si="292"/>
        <v/>
      </c>
      <c r="AA1108" s="32"/>
      <c r="AB1108" s="36"/>
      <c r="AC1108" s="35" t="str">
        <f t="shared" si="282"/>
        <v/>
      </c>
      <c r="AD1108" s="35" t="str">
        <f>IF(AA1108="","",SUMIFS(商品管理表!$N$8:$N$10000,商品管理表!$C$8:$C$10000,仕入れ管理表!$D1108,商品管理表!$Y$8:$Y$10000,"済"))</f>
        <v/>
      </c>
      <c r="AE1108" s="35" t="str">
        <f t="shared" si="297"/>
        <v/>
      </c>
      <c r="AF1108" s="18"/>
      <c r="AG1108" s="18"/>
      <c r="AH1108" s="18"/>
      <c r="AI1108" s="156" t="str">
        <f t="shared" si="293"/>
        <v/>
      </c>
      <c r="AJ1108" s="127"/>
      <c r="AK1108" s="128" t="str">
        <f t="shared" si="294"/>
        <v/>
      </c>
      <c r="AL1108" s="128"/>
    </row>
    <row r="1109" spans="3:38" x14ac:dyDescent="0.2">
      <c r="C1109" s="150">
        <v>1101</v>
      </c>
      <c r="D1109" s="151"/>
      <c r="E1109" s="21"/>
      <c r="F1109" s="24"/>
      <c r="G1109" s="3"/>
      <c r="H1109" s="3"/>
      <c r="I1109" s="26"/>
      <c r="J1109" s="26"/>
      <c r="K1109" s="33"/>
      <c r="L1109" s="34"/>
      <c r="M1109" s="34" t="str">
        <f t="shared" si="285"/>
        <v/>
      </c>
      <c r="N1109" s="34" t="str">
        <f t="shared" si="283"/>
        <v/>
      </c>
      <c r="O1109" s="34"/>
      <c r="P1109" s="34" t="str">
        <f t="shared" si="284"/>
        <v/>
      </c>
      <c r="Q1109" s="34" t="str">
        <f t="shared" si="286"/>
        <v/>
      </c>
      <c r="R1109" s="34" t="str">
        <f t="shared" si="287"/>
        <v/>
      </c>
      <c r="S1109" s="19" t="str">
        <f t="shared" si="288"/>
        <v/>
      </c>
      <c r="T1109" s="19"/>
      <c r="U1109" s="19" t="str">
        <f t="shared" si="295"/>
        <v/>
      </c>
      <c r="V1109" s="19" t="str">
        <f t="shared" si="289"/>
        <v/>
      </c>
      <c r="W1109" s="19" t="str">
        <f t="shared" si="290"/>
        <v/>
      </c>
      <c r="X1109" s="19" t="str">
        <f t="shared" si="291"/>
        <v/>
      </c>
      <c r="Y1109" s="19" t="str">
        <f t="shared" si="296"/>
        <v/>
      </c>
      <c r="Z1109" s="27" t="str">
        <f t="shared" si="292"/>
        <v/>
      </c>
      <c r="AA1109" s="32"/>
      <c r="AB1109" s="36"/>
      <c r="AC1109" s="35" t="str">
        <f t="shared" si="282"/>
        <v/>
      </c>
      <c r="AD1109" s="35" t="str">
        <f>IF(AA1109="","",SUMIFS(商品管理表!$N$8:$N$10000,商品管理表!$C$8:$C$10000,仕入れ管理表!$D1109,商品管理表!$Y$8:$Y$10000,"済"))</f>
        <v/>
      </c>
      <c r="AE1109" s="35" t="str">
        <f t="shared" si="297"/>
        <v/>
      </c>
      <c r="AF1109" s="18"/>
      <c r="AG1109" s="18"/>
      <c r="AH1109" s="18"/>
      <c r="AI1109" s="156" t="str">
        <f t="shared" si="293"/>
        <v/>
      </c>
      <c r="AJ1109" s="127"/>
      <c r="AK1109" s="128" t="str">
        <f t="shared" si="294"/>
        <v/>
      </c>
      <c r="AL1109" s="128"/>
    </row>
    <row r="1110" spans="3:38" x14ac:dyDescent="0.2">
      <c r="C1110" s="150">
        <v>1102</v>
      </c>
      <c r="D1110" s="151"/>
      <c r="E1110" s="21"/>
      <c r="F1110" s="24"/>
      <c r="G1110" s="3"/>
      <c r="H1110" s="3"/>
      <c r="I1110" s="26"/>
      <c r="J1110" s="26"/>
      <c r="K1110" s="33"/>
      <c r="L1110" s="34"/>
      <c r="M1110" s="34" t="str">
        <f t="shared" si="285"/>
        <v/>
      </c>
      <c r="N1110" s="34" t="str">
        <f t="shared" si="283"/>
        <v/>
      </c>
      <c r="O1110" s="34"/>
      <c r="P1110" s="34" t="str">
        <f t="shared" si="284"/>
        <v/>
      </c>
      <c r="Q1110" s="34" t="str">
        <f t="shared" si="286"/>
        <v/>
      </c>
      <c r="R1110" s="34" t="str">
        <f t="shared" si="287"/>
        <v/>
      </c>
      <c r="S1110" s="19" t="str">
        <f t="shared" si="288"/>
        <v/>
      </c>
      <c r="T1110" s="19"/>
      <c r="U1110" s="19" t="str">
        <f t="shared" si="295"/>
        <v/>
      </c>
      <c r="V1110" s="19" t="str">
        <f t="shared" si="289"/>
        <v/>
      </c>
      <c r="W1110" s="19" t="str">
        <f t="shared" si="290"/>
        <v/>
      </c>
      <c r="X1110" s="19" t="str">
        <f t="shared" si="291"/>
        <v/>
      </c>
      <c r="Y1110" s="19" t="str">
        <f t="shared" si="296"/>
        <v/>
      </c>
      <c r="Z1110" s="27" t="str">
        <f t="shared" si="292"/>
        <v/>
      </c>
      <c r="AA1110" s="32"/>
      <c r="AB1110" s="36"/>
      <c r="AC1110" s="35" t="str">
        <f t="shared" si="282"/>
        <v/>
      </c>
      <c r="AD1110" s="35" t="str">
        <f>IF(AA1110="","",SUMIFS(商品管理表!$N$8:$N$10000,商品管理表!$C$8:$C$10000,仕入れ管理表!$D1110,商品管理表!$Y$8:$Y$10000,"済"))</f>
        <v/>
      </c>
      <c r="AE1110" s="35" t="str">
        <f t="shared" si="297"/>
        <v/>
      </c>
      <c r="AF1110" s="18"/>
      <c r="AG1110" s="18"/>
      <c r="AH1110" s="18"/>
      <c r="AI1110" s="156" t="str">
        <f t="shared" si="293"/>
        <v/>
      </c>
      <c r="AJ1110" s="127"/>
      <c r="AK1110" s="128" t="str">
        <f t="shared" si="294"/>
        <v/>
      </c>
      <c r="AL1110" s="128"/>
    </row>
    <row r="1111" spans="3:38" x14ac:dyDescent="0.2">
      <c r="C1111" s="150">
        <v>1103</v>
      </c>
      <c r="D1111" s="151"/>
      <c r="E1111" s="21"/>
      <c r="F1111" s="24"/>
      <c r="G1111" s="3"/>
      <c r="H1111" s="3"/>
      <c r="I1111" s="26"/>
      <c r="J1111" s="26"/>
      <c r="K1111" s="33"/>
      <c r="L1111" s="34"/>
      <c r="M1111" s="34" t="str">
        <f t="shared" si="285"/>
        <v/>
      </c>
      <c r="N1111" s="34" t="str">
        <f t="shared" si="283"/>
        <v/>
      </c>
      <c r="O1111" s="34"/>
      <c r="P1111" s="34" t="str">
        <f t="shared" si="284"/>
        <v/>
      </c>
      <c r="Q1111" s="34" t="str">
        <f t="shared" si="286"/>
        <v/>
      </c>
      <c r="R1111" s="34" t="str">
        <f t="shared" si="287"/>
        <v/>
      </c>
      <c r="S1111" s="19" t="str">
        <f t="shared" si="288"/>
        <v/>
      </c>
      <c r="T1111" s="19"/>
      <c r="U1111" s="19" t="str">
        <f t="shared" si="295"/>
        <v/>
      </c>
      <c r="V1111" s="19" t="str">
        <f t="shared" si="289"/>
        <v/>
      </c>
      <c r="W1111" s="19" t="str">
        <f t="shared" si="290"/>
        <v/>
      </c>
      <c r="X1111" s="19" t="str">
        <f t="shared" si="291"/>
        <v/>
      </c>
      <c r="Y1111" s="19" t="str">
        <f t="shared" si="296"/>
        <v/>
      </c>
      <c r="Z1111" s="27" t="str">
        <f t="shared" si="292"/>
        <v/>
      </c>
      <c r="AA1111" s="32"/>
      <c r="AB1111" s="36"/>
      <c r="AC1111" s="35" t="str">
        <f t="shared" si="282"/>
        <v/>
      </c>
      <c r="AD1111" s="35" t="str">
        <f>IF(AA1111="","",SUMIFS(商品管理表!$N$8:$N$10000,商品管理表!$C$8:$C$10000,仕入れ管理表!$D1111,商品管理表!$Y$8:$Y$10000,"済"))</f>
        <v/>
      </c>
      <c r="AE1111" s="35" t="str">
        <f t="shared" si="297"/>
        <v/>
      </c>
      <c r="AF1111" s="18"/>
      <c r="AG1111" s="18"/>
      <c r="AH1111" s="18"/>
      <c r="AI1111" s="156" t="str">
        <f t="shared" si="293"/>
        <v/>
      </c>
      <c r="AJ1111" s="127"/>
      <c r="AK1111" s="128" t="str">
        <f t="shared" si="294"/>
        <v/>
      </c>
      <c r="AL1111" s="128"/>
    </row>
    <row r="1112" spans="3:38" x14ac:dyDescent="0.2">
      <c r="C1112" s="150">
        <v>1104</v>
      </c>
      <c r="D1112" s="151"/>
      <c r="E1112" s="21"/>
      <c r="F1112" s="24"/>
      <c r="G1112" s="3"/>
      <c r="H1112" s="3"/>
      <c r="I1112" s="26"/>
      <c r="J1112" s="26"/>
      <c r="K1112" s="33"/>
      <c r="L1112" s="34"/>
      <c r="M1112" s="34" t="str">
        <f t="shared" si="285"/>
        <v/>
      </c>
      <c r="N1112" s="34" t="str">
        <f t="shared" si="283"/>
        <v/>
      </c>
      <c r="O1112" s="34"/>
      <c r="P1112" s="34" t="str">
        <f t="shared" si="284"/>
        <v/>
      </c>
      <c r="Q1112" s="34" t="str">
        <f t="shared" si="286"/>
        <v/>
      </c>
      <c r="R1112" s="34" t="str">
        <f t="shared" si="287"/>
        <v/>
      </c>
      <c r="S1112" s="19" t="str">
        <f t="shared" si="288"/>
        <v/>
      </c>
      <c r="T1112" s="19"/>
      <c r="U1112" s="19" t="str">
        <f t="shared" si="295"/>
        <v/>
      </c>
      <c r="V1112" s="19" t="str">
        <f t="shared" si="289"/>
        <v/>
      </c>
      <c r="W1112" s="19" t="str">
        <f t="shared" si="290"/>
        <v/>
      </c>
      <c r="X1112" s="19" t="str">
        <f t="shared" si="291"/>
        <v/>
      </c>
      <c r="Y1112" s="19" t="str">
        <f t="shared" si="296"/>
        <v/>
      </c>
      <c r="Z1112" s="27" t="str">
        <f t="shared" si="292"/>
        <v/>
      </c>
      <c r="AA1112" s="32"/>
      <c r="AB1112" s="36"/>
      <c r="AC1112" s="35" t="str">
        <f t="shared" si="282"/>
        <v/>
      </c>
      <c r="AD1112" s="35" t="str">
        <f>IF(AA1112="","",SUMIFS(商品管理表!$N$8:$N$10000,商品管理表!$C$8:$C$10000,仕入れ管理表!$D1112,商品管理表!$Y$8:$Y$10000,"済"))</f>
        <v/>
      </c>
      <c r="AE1112" s="35" t="str">
        <f t="shared" si="297"/>
        <v/>
      </c>
      <c r="AF1112" s="18"/>
      <c r="AG1112" s="18"/>
      <c r="AH1112" s="18"/>
      <c r="AI1112" s="156" t="str">
        <f t="shared" si="293"/>
        <v/>
      </c>
      <c r="AJ1112" s="127"/>
      <c r="AK1112" s="128" t="str">
        <f t="shared" si="294"/>
        <v/>
      </c>
      <c r="AL1112" s="128"/>
    </row>
    <row r="1113" spans="3:38" x14ac:dyDescent="0.2">
      <c r="C1113" s="150">
        <v>1105</v>
      </c>
      <c r="D1113" s="151"/>
      <c r="E1113" s="21"/>
      <c r="F1113" s="24"/>
      <c r="G1113" s="3"/>
      <c r="H1113" s="3"/>
      <c r="I1113" s="26"/>
      <c r="J1113" s="26"/>
      <c r="K1113" s="33"/>
      <c r="L1113" s="34"/>
      <c r="M1113" s="34" t="str">
        <f t="shared" si="285"/>
        <v/>
      </c>
      <c r="N1113" s="34" t="str">
        <f t="shared" si="283"/>
        <v/>
      </c>
      <c r="O1113" s="34"/>
      <c r="P1113" s="34" t="str">
        <f t="shared" si="284"/>
        <v/>
      </c>
      <c r="Q1113" s="34" t="str">
        <f t="shared" si="286"/>
        <v/>
      </c>
      <c r="R1113" s="34" t="str">
        <f t="shared" si="287"/>
        <v/>
      </c>
      <c r="S1113" s="19" t="str">
        <f t="shared" si="288"/>
        <v/>
      </c>
      <c r="T1113" s="19"/>
      <c r="U1113" s="19" t="str">
        <f t="shared" si="295"/>
        <v/>
      </c>
      <c r="V1113" s="19" t="str">
        <f t="shared" si="289"/>
        <v/>
      </c>
      <c r="W1113" s="19" t="str">
        <f t="shared" si="290"/>
        <v/>
      </c>
      <c r="X1113" s="19" t="str">
        <f t="shared" si="291"/>
        <v/>
      </c>
      <c r="Y1113" s="19" t="str">
        <f t="shared" si="296"/>
        <v/>
      </c>
      <c r="Z1113" s="27" t="str">
        <f t="shared" si="292"/>
        <v/>
      </c>
      <c r="AA1113" s="32"/>
      <c r="AB1113" s="36"/>
      <c r="AC1113" s="35" t="str">
        <f t="shared" si="282"/>
        <v/>
      </c>
      <c r="AD1113" s="35" t="str">
        <f>IF(AA1113="","",SUMIFS(商品管理表!$N$8:$N$10000,商品管理表!$C$8:$C$10000,仕入れ管理表!$D1113,商品管理表!$Y$8:$Y$10000,"済"))</f>
        <v/>
      </c>
      <c r="AE1113" s="35" t="str">
        <f t="shared" si="297"/>
        <v/>
      </c>
      <c r="AF1113" s="18"/>
      <c r="AG1113" s="18"/>
      <c r="AH1113" s="18"/>
      <c r="AI1113" s="156" t="str">
        <f t="shared" si="293"/>
        <v/>
      </c>
      <c r="AJ1113" s="127"/>
      <c r="AK1113" s="128" t="str">
        <f t="shared" si="294"/>
        <v/>
      </c>
      <c r="AL1113" s="128"/>
    </row>
    <row r="1114" spans="3:38" x14ac:dyDescent="0.2">
      <c r="C1114" s="150">
        <v>1106</v>
      </c>
      <c r="D1114" s="151"/>
      <c r="E1114" s="21"/>
      <c r="F1114" s="24"/>
      <c r="G1114" s="3"/>
      <c r="H1114" s="3"/>
      <c r="I1114" s="26"/>
      <c r="J1114" s="26"/>
      <c r="K1114" s="33"/>
      <c r="L1114" s="34"/>
      <c r="M1114" s="34" t="str">
        <f t="shared" si="285"/>
        <v/>
      </c>
      <c r="N1114" s="34" t="str">
        <f t="shared" si="283"/>
        <v/>
      </c>
      <c r="O1114" s="34"/>
      <c r="P1114" s="34" t="str">
        <f t="shared" si="284"/>
        <v/>
      </c>
      <c r="Q1114" s="34" t="str">
        <f t="shared" si="286"/>
        <v/>
      </c>
      <c r="R1114" s="34" t="str">
        <f t="shared" si="287"/>
        <v/>
      </c>
      <c r="S1114" s="19" t="str">
        <f t="shared" si="288"/>
        <v/>
      </c>
      <c r="T1114" s="19"/>
      <c r="U1114" s="19" t="str">
        <f t="shared" si="295"/>
        <v/>
      </c>
      <c r="V1114" s="19" t="str">
        <f t="shared" si="289"/>
        <v/>
      </c>
      <c r="W1114" s="19" t="str">
        <f t="shared" si="290"/>
        <v/>
      </c>
      <c r="X1114" s="19" t="str">
        <f t="shared" si="291"/>
        <v/>
      </c>
      <c r="Y1114" s="19" t="str">
        <f t="shared" si="296"/>
        <v/>
      </c>
      <c r="Z1114" s="27" t="str">
        <f t="shared" si="292"/>
        <v/>
      </c>
      <c r="AA1114" s="32"/>
      <c r="AB1114" s="36"/>
      <c r="AC1114" s="35" t="str">
        <f t="shared" si="282"/>
        <v/>
      </c>
      <c r="AD1114" s="35" t="str">
        <f>IF(AA1114="","",SUMIFS(商品管理表!$N$8:$N$10000,商品管理表!$C$8:$C$10000,仕入れ管理表!$D1114,商品管理表!$Y$8:$Y$10000,"済"))</f>
        <v/>
      </c>
      <c r="AE1114" s="35" t="str">
        <f t="shared" si="297"/>
        <v/>
      </c>
      <c r="AF1114" s="18"/>
      <c r="AG1114" s="18"/>
      <c r="AH1114" s="18"/>
      <c r="AI1114" s="156" t="str">
        <f t="shared" si="293"/>
        <v/>
      </c>
      <c r="AJ1114" s="127"/>
      <c r="AK1114" s="128" t="str">
        <f t="shared" si="294"/>
        <v/>
      </c>
      <c r="AL1114" s="128"/>
    </row>
    <row r="1115" spans="3:38" x14ac:dyDescent="0.2">
      <c r="C1115" s="150">
        <v>1107</v>
      </c>
      <c r="D1115" s="151"/>
      <c r="E1115" s="21"/>
      <c r="F1115" s="24"/>
      <c r="G1115" s="3"/>
      <c r="H1115" s="3"/>
      <c r="I1115" s="26"/>
      <c r="J1115" s="26"/>
      <c r="K1115" s="33"/>
      <c r="L1115" s="34"/>
      <c r="M1115" s="34" t="str">
        <f t="shared" si="285"/>
        <v/>
      </c>
      <c r="N1115" s="34" t="str">
        <f t="shared" si="283"/>
        <v/>
      </c>
      <c r="O1115" s="34"/>
      <c r="P1115" s="34" t="str">
        <f t="shared" si="284"/>
        <v/>
      </c>
      <c r="Q1115" s="34" t="str">
        <f t="shared" si="286"/>
        <v/>
      </c>
      <c r="R1115" s="34" t="str">
        <f t="shared" si="287"/>
        <v/>
      </c>
      <c r="S1115" s="19" t="str">
        <f t="shared" si="288"/>
        <v/>
      </c>
      <c r="T1115" s="19"/>
      <c r="U1115" s="19" t="str">
        <f t="shared" si="295"/>
        <v/>
      </c>
      <c r="V1115" s="19" t="str">
        <f t="shared" si="289"/>
        <v/>
      </c>
      <c r="W1115" s="19" t="str">
        <f t="shared" si="290"/>
        <v/>
      </c>
      <c r="X1115" s="19" t="str">
        <f t="shared" si="291"/>
        <v/>
      </c>
      <c r="Y1115" s="19" t="str">
        <f t="shared" si="296"/>
        <v/>
      </c>
      <c r="Z1115" s="27" t="str">
        <f t="shared" si="292"/>
        <v/>
      </c>
      <c r="AA1115" s="32"/>
      <c r="AB1115" s="36"/>
      <c r="AC1115" s="35" t="str">
        <f t="shared" si="282"/>
        <v/>
      </c>
      <c r="AD1115" s="35" t="str">
        <f>IF(AA1115="","",SUMIFS(商品管理表!$N$8:$N$10000,商品管理表!$C$8:$C$10000,仕入れ管理表!$D1115,商品管理表!$Y$8:$Y$10000,"済"))</f>
        <v/>
      </c>
      <c r="AE1115" s="35" t="str">
        <f t="shared" si="297"/>
        <v/>
      </c>
      <c r="AF1115" s="18"/>
      <c r="AG1115" s="18"/>
      <c r="AH1115" s="18"/>
      <c r="AI1115" s="156" t="str">
        <f t="shared" si="293"/>
        <v/>
      </c>
      <c r="AJ1115" s="127"/>
      <c r="AK1115" s="128" t="str">
        <f t="shared" si="294"/>
        <v/>
      </c>
      <c r="AL1115" s="128"/>
    </row>
    <row r="1116" spans="3:38" x14ac:dyDescent="0.2">
      <c r="C1116" s="150">
        <v>1108</v>
      </c>
      <c r="D1116" s="151"/>
      <c r="E1116" s="21"/>
      <c r="F1116" s="24"/>
      <c r="G1116" s="3"/>
      <c r="H1116" s="3"/>
      <c r="I1116" s="26"/>
      <c r="J1116" s="26"/>
      <c r="K1116" s="33"/>
      <c r="L1116" s="34"/>
      <c r="M1116" s="34" t="str">
        <f t="shared" si="285"/>
        <v/>
      </c>
      <c r="N1116" s="34" t="str">
        <f t="shared" si="283"/>
        <v/>
      </c>
      <c r="O1116" s="34"/>
      <c r="P1116" s="34" t="str">
        <f t="shared" si="284"/>
        <v/>
      </c>
      <c r="Q1116" s="34" t="str">
        <f t="shared" si="286"/>
        <v/>
      </c>
      <c r="R1116" s="34" t="str">
        <f t="shared" si="287"/>
        <v/>
      </c>
      <c r="S1116" s="19" t="str">
        <f t="shared" si="288"/>
        <v/>
      </c>
      <c r="T1116" s="19"/>
      <c r="U1116" s="19" t="str">
        <f t="shared" si="295"/>
        <v/>
      </c>
      <c r="V1116" s="19" t="str">
        <f t="shared" si="289"/>
        <v/>
      </c>
      <c r="W1116" s="19" t="str">
        <f t="shared" si="290"/>
        <v/>
      </c>
      <c r="X1116" s="19" t="str">
        <f t="shared" si="291"/>
        <v/>
      </c>
      <c r="Y1116" s="19" t="str">
        <f t="shared" si="296"/>
        <v/>
      </c>
      <c r="Z1116" s="27" t="str">
        <f t="shared" si="292"/>
        <v/>
      </c>
      <c r="AA1116" s="32"/>
      <c r="AB1116" s="36"/>
      <c r="AC1116" s="35" t="str">
        <f t="shared" si="282"/>
        <v/>
      </c>
      <c r="AD1116" s="35" t="str">
        <f>IF(AA1116="","",SUMIFS(商品管理表!$N$8:$N$10000,商品管理表!$C$8:$C$10000,仕入れ管理表!$D1116,商品管理表!$Y$8:$Y$10000,"済"))</f>
        <v/>
      </c>
      <c r="AE1116" s="35" t="str">
        <f t="shared" si="297"/>
        <v/>
      </c>
      <c r="AF1116" s="18"/>
      <c r="AG1116" s="18"/>
      <c r="AH1116" s="18"/>
      <c r="AI1116" s="156" t="str">
        <f t="shared" si="293"/>
        <v/>
      </c>
      <c r="AJ1116" s="127"/>
      <c r="AK1116" s="128" t="str">
        <f t="shared" si="294"/>
        <v/>
      </c>
      <c r="AL1116" s="128"/>
    </row>
    <row r="1117" spans="3:38" x14ac:dyDescent="0.2">
      <c r="C1117" s="150">
        <v>1109</v>
      </c>
      <c r="D1117" s="151"/>
      <c r="E1117" s="21"/>
      <c r="F1117" s="24"/>
      <c r="G1117" s="3"/>
      <c r="H1117" s="3"/>
      <c r="I1117" s="26"/>
      <c r="J1117" s="26"/>
      <c r="K1117" s="33"/>
      <c r="L1117" s="34"/>
      <c r="M1117" s="34" t="str">
        <f t="shared" si="285"/>
        <v/>
      </c>
      <c r="N1117" s="34" t="str">
        <f t="shared" si="283"/>
        <v/>
      </c>
      <c r="O1117" s="34"/>
      <c r="P1117" s="34" t="str">
        <f t="shared" si="284"/>
        <v/>
      </c>
      <c r="Q1117" s="34" t="str">
        <f t="shared" si="286"/>
        <v/>
      </c>
      <c r="R1117" s="34" t="str">
        <f t="shared" si="287"/>
        <v/>
      </c>
      <c r="S1117" s="19" t="str">
        <f t="shared" si="288"/>
        <v/>
      </c>
      <c r="T1117" s="19"/>
      <c r="U1117" s="19" t="str">
        <f t="shared" si="295"/>
        <v/>
      </c>
      <c r="V1117" s="19" t="str">
        <f t="shared" si="289"/>
        <v/>
      </c>
      <c r="W1117" s="19" t="str">
        <f t="shared" si="290"/>
        <v/>
      </c>
      <c r="X1117" s="19" t="str">
        <f t="shared" si="291"/>
        <v/>
      </c>
      <c r="Y1117" s="19" t="str">
        <f t="shared" si="296"/>
        <v/>
      </c>
      <c r="Z1117" s="27" t="str">
        <f t="shared" si="292"/>
        <v/>
      </c>
      <c r="AA1117" s="32"/>
      <c r="AB1117" s="36"/>
      <c r="AC1117" s="35" t="str">
        <f t="shared" si="282"/>
        <v/>
      </c>
      <c r="AD1117" s="35" t="str">
        <f>IF(AA1117="","",SUMIFS(商品管理表!$N$8:$N$10000,商品管理表!$C$8:$C$10000,仕入れ管理表!$D1117,商品管理表!$Y$8:$Y$10000,"済"))</f>
        <v/>
      </c>
      <c r="AE1117" s="35" t="str">
        <f t="shared" si="297"/>
        <v/>
      </c>
      <c r="AF1117" s="18"/>
      <c r="AG1117" s="18"/>
      <c r="AH1117" s="18"/>
      <c r="AI1117" s="156" t="str">
        <f t="shared" si="293"/>
        <v/>
      </c>
      <c r="AJ1117" s="127"/>
      <c r="AK1117" s="128" t="str">
        <f t="shared" si="294"/>
        <v/>
      </c>
      <c r="AL1117" s="128"/>
    </row>
    <row r="1118" spans="3:38" x14ac:dyDescent="0.2">
      <c r="C1118" s="150">
        <v>1110</v>
      </c>
      <c r="D1118" s="151"/>
      <c r="E1118" s="21"/>
      <c r="F1118" s="24"/>
      <c r="G1118" s="3"/>
      <c r="H1118" s="3"/>
      <c r="I1118" s="26"/>
      <c r="J1118" s="26"/>
      <c r="K1118" s="33"/>
      <c r="L1118" s="34"/>
      <c r="M1118" s="34" t="str">
        <f t="shared" si="285"/>
        <v/>
      </c>
      <c r="N1118" s="34" t="str">
        <f t="shared" si="283"/>
        <v/>
      </c>
      <c r="O1118" s="34"/>
      <c r="P1118" s="34" t="str">
        <f t="shared" si="284"/>
        <v/>
      </c>
      <c r="Q1118" s="34" t="str">
        <f t="shared" si="286"/>
        <v/>
      </c>
      <c r="R1118" s="34" t="str">
        <f t="shared" si="287"/>
        <v/>
      </c>
      <c r="S1118" s="19" t="str">
        <f t="shared" si="288"/>
        <v/>
      </c>
      <c r="T1118" s="19"/>
      <c r="U1118" s="19" t="str">
        <f t="shared" si="295"/>
        <v/>
      </c>
      <c r="V1118" s="19" t="str">
        <f t="shared" si="289"/>
        <v/>
      </c>
      <c r="W1118" s="19" t="str">
        <f t="shared" si="290"/>
        <v/>
      </c>
      <c r="X1118" s="19" t="str">
        <f t="shared" si="291"/>
        <v/>
      </c>
      <c r="Y1118" s="19" t="str">
        <f t="shared" si="296"/>
        <v/>
      </c>
      <c r="Z1118" s="27" t="str">
        <f t="shared" si="292"/>
        <v/>
      </c>
      <c r="AA1118" s="32"/>
      <c r="AB1118" s="36"/>
      <c r="AC1118" s="35" t="str">
        <f t="shared" si="282"/>
        <v/>
      </c>
      <c r="AD1118" s="35" t="str">
        <f>IF(AA1118="","",SUMIFS(商品管理表!$N$8:$N$10000,商品管理表!$C$8:$C$10000,仕入れ管理表!$D1118,商品管理表!$Y$8:$Y$10000,"済"))</f>
        <v/>
      </c>
      <c r="AE1118" s="35" t="str">
        <f t="shared" si="297"/>
        <v/>
      </c>
      <c r="AF1118" s="18"/>
      <c r="AG1118" s="18"/>
      <c r="AH1118" s="18"/>
      <c r="AI1118" s="156" t="str">
        <f t="shared" si="293"/>
        <v/>
      </c>
      <c r="AJ1118" s="127"/>
      <c r="AK1118" s="128" t="str">
        <f t="shared" si="294"/>
        <v/>
      </c>
      <c r="AL1118" s="128"/>
    </row>
    <row r="1119" spans="3:38" x14ac:dyDescent="0.2">
      <c r="C1119" s="150">
        <v>1111</v>
      </c>
      <c r="D1119" s="151"/>
      <c r="E1119" s="21"/>
      <c r="F1119" s="24"/>
      <c r="G1119" s="3"/>
      <c r="H1119" s="3"/>
      <c r="I1119" s="26"/>
      <c r="J1119" s="26"/>
      <c r="K1119" s="33"/>
      <c r="L1119" s="34"/>
      <c r="M1119" s="34" t="str">
        <f t="shared" si="285"/>
        <v/>
      </c>
      <c r="N1119" s="34" t="str">
        <f t="shared" si="283"/>
        <v/>
      </c>
      <c r="O1119" s="34"/>
      <c r="P1119" s="34" t="str">
        <f t="shared" si="284"/>
        <v/>
      </c>
      <c r="Q1119" s="34" t="str">
        <f t="shared" si="286"/>
        <v/>
      </c>
      <c r="R1119" s="34" t="str">
        <f t="shared" si="287"/>
        <v/>
      </c>
      <c r="S1119" s="19" t="str">
        <f t="shared" si="288"/>
        <v/>
      </c>
      <c r="T1119" s="19"/>
      <c r="U1119" s="19" t="str">
        <f t="shared" si="295"/>
        <v/>
      </c>
      <c r="V1119" s="19" t="str">
        <f t="shared" si="289"/>
        <v/>
      </c>
      <c r="W1119" s="19" t="str">
        <f t="shared" si="290"/>
        <v/>
      </c>
      <c r="X1119" s="19" t="str">
        <f t="shared" si="291"/>
        <v/>
      </c>
      <c r="Y1119" s="19" t="str">
        <f t="shared" si="296"/>
        <v/>
      </c>
      <c r="Z1119" s="27" t="str">
        <f t="shared" si="292"/>
        <v/>
      </c>
      <c r="AA1119" s="32"/>
      <c r="AB1119" s="36"/>
      <c r="AC1119" s="35" t="str">
        <f t="shared" si="282"/>
        <v/>
      </c>
      <c r="AD1119" s="35" t="str">
        <f>IF(AA1119="","",SUMIFS(商品管理表!$N$8:$N$10000,商品管理表!$C$8:$C$10000,仕入れ管理表!$D1119,商品管理表!$Y$8:$Y$10000,"済"))</f>
        <v/>
      </c>
      <c r="AE1119" s="35" t="str">
        <f t="shared" si="297"/>
        <v/>
      </c>
      <c r="AF1119" s="18"/>
      <c r="AG1119" s="18"/>
      <c r="AH1119" s="18"/>
      <c r="AI1119" s="156" t="str">
        <f t="shared" si="293"/>
        <v/>
      </c>
      <c r="AJ1119" s="127"/>
      <c r="AK1119" s="128" t="str">
        <f t="shared" si="294"/>
        <v/>
      </c>
      <c r="AL1119" s="128"/>
    </row>
    <row r="1120" spans="3:38" x14ac:dyDescent="0.2">
      <c r="C1120" s="150">
        <v>1112</v>
      </c>
      <c r="D1120" s="151"/>
      <c r="E1120" s="21"/>
      <c r="F1120" s="24"/>
      <c r="G1120" s="3"/>
      <c r="H1120" s="3"/>
      <c r="I1120" s="26"/>
      <c r="J1120" s="26"/>
      <c r="K1120" s="33"/>
      <c r="L1120" s="34"/>
      <c r="M1120" s="34" t="str">
        <f t="shared" si="285"/>
        <v/>
      </c>
      <c r="N1120" s="34" t="str">
        <f t="shared" si="283"/>
        <v/>
      </c>
      <c r="O1120" s="34"/>
      <c r="P1120" s="34" t="str">
        <f t="shared" si="284"/>
        <v/>
      </c>
      <c r="Q1120" s="34" t="str">
        <f t="shared" si="286"/>
        <v/>
      </c>
      <c r="R1120" s="34" t="str">
        <f t="shared" si="287"/>
        <v/>
      </c>
      <c r="S1120" s="19" t="str">
        <f t="shared" si="288"/>
        <v/>
      </c>
      <c r="T1120" s="19"/>
      <c r="U1120" s="19" t="str">
        <f t="shared" si="295"/>
        <v/>
      </c>
      <c r="V1120" s="19" t="str">
        <f t="shared" si="289"/>
        <v/>
      </c>
      <c r="W1120" s="19" t="str">
        <f t="shared" si="290"/>
        <v/>
      </c>
      <c r="X1120" s="19" t="str">
        <f t="shared" si="291"/>
        <v/>
      </c>
      <c r="Y1120" s="19" t="str">
        <f t="shared" si="296"/>
        <v/>
      </c>
      <c r="Z1120" s="27" t="str">
        <f t="shared" si="292"/>
        <v/>
      </c>
      <c r="AA1120" s="32"/>
      <c r="AB1120" s="36"/>
      <c r="AC1120" s="35" t="str">
        <f t="shared" si="282"/>
        <v/>
      </c>
      <c r="AD1120" s="35" t="str">
        <f>IF(AA1120="","",SUMIFS(商品管理表!$N$8:$N$10000,商品管理表!$C$8:$C$10000,仕入れ管理表!$D1120,商品管理表!$Y$8:$Y$10000,"済"))</f>
        <v/>
      </c>
      <c r="AE1120" s="35" t="str">
        <f t="shared" si="297"/>
        <v/>
      </c>
      <c r="AF1120" s="18"/>
      <c r="AG1120" s="18"/>
      <c r="AH1120" s="18"/>
      <c r="AI1120" s="156" t="str">
        <f t="shared" si="293"/>
        <v/>
      </c>
      <c r="AJ1120" s="127"/>
      <c r="AK1120" s="128" t="str">
        <f t="shared" si="294"/>
        <v/>
      </c>
      <c r="AL1120" s="128"/>
    </row>
    <row r="1121" spans="3:38" x14ac:dyDescent="0.2">
      <c r="C1121" s="150">
        <v>1113</v>
      </c>
      <c r="D1121" s="151"/>
      <c r="E1121" s="21"/>
      <c r="F1121" s="24"/>
      <c r="G1121" s="3"/>
      <c r="H1121" s="3"/>
      <c r="I1121" s="26"/>
      <c r="J1121" s="26"/>
      <c r="K1121" s="33"/>
      <c r="L1121" s="34"/>
      <c r="M1121" s="34" t="str">
        <f t="shared" si="285"/>
        <v/>
      </c>
      <c r="N1121" s="34" t="str">
        <f t="shared" si="283"/>
        <v/>
      </c>
      <c r="O1121" s="34"/>
      <c r="P1121" s="34" t="str">
        <f t="shared" si="284"/>
        <v/>
      </c>
      <c r="Q1121" s="34" t="str">
        <f t="shared" si="286"/>
        <v/>
      </c>
      <c r="R1121" s="34" t="str">
        <f t="shared" si="287"/>
        <v/>
      </c>
      <c r="S1121" s="19" t="str">
        <f t="shared" si="288"/>
        <v/>
      </c>
      <c r="T1121" s="19"/>
      <c r="U1121" s="19" t="str">
        <f t="shared" si="295"/>
        <v/>
      </c>
      <c r="V1121" s="19" t="str">
        <f t="shared" si="289"/>
        <v/>
      </c>
      <c r="W1121" s="19" t="str">
        <f t="shared" si="290"/>
        <v/>
      </c>
      <c r="X1121" s="19" t="str">
        <f t="shared" si="291"/>
        <v/>
      </c>
      <c r="Y1121" s="19" t="str">
        <f t="shared" si="296"/>
        <v/>
      </c>
      <c r="Z1121" s="27" t="str">
        <f t="shared" si="292"/>
        <v/>
      </c>
      <c r="AA1121" s="32"/>
      <c r="AB1121" s="36"/>
      <c r="AC1121" s="35" t="str">
        <f t="shared" si="282"/>
        <v/>
      </c>
      <c r="AD1121" s="35" t="str">
        <f>IF(AA1121="","",SUMIFS(商品管理表!$N$8:$N$10000,商品管理表!$C$8:$C$10000,仕入れ管理表!$D1121,商品管理表!$Y$8:$Y$10000,"済"))</f>
        <v/>
      </c>
      <c r="AE1121" s="35" t="str">
        <f t="shared" si="297"/>
        <v/>
      </c>
      <c r="AF1121" s="18"/>
      <c r="AG1121" s="18"/>
      <c r="AH1121" s="18"/>
      <c r="AI1121" s="156" t="str">
        <f t="shared" si="293"/>
        <v/>
      </c>
      <c r="AJ1121" s="127"/>
      <c r="AK1121" s="128" t="str">
        <f t="shared" si="294"/>
        <v/>
      </c>
      <c r="AL1121" s="128"/>
    </row>
    <row r="1122" spans="3:38" x14ac:dyDescent="0.2">
      <c r="C1122" s="150">
        <v>1114</v>
      </c>
      <c r="D1122" s="151"/>
      <c r="E1122" s="21"/>
      <c r="F1122" s="24"/>
      <c r="G1122" s="3"/>
      <c r="H1122" s="3"/>
      <c r="I1122" s="26"/>
      <c r="J1122" s="26"/>
      <c r="K1122" s="33"/>
      <c r="L1122" s="34"/>
      <c r="M1122" s="34" t="str">
        <f t="shared" si="285"/>
        <v/>
      </c>
      <c r="N1122" s="34" t="str">
        <f t="shared" si="283"/>
        <v/>
      </c>
      <c r="O1122" s="34"/>
      <c r="P1122" s="34" t="str">
        <f t="shared" si="284"/>
        <v/>
      </c>
      <c r="Q1122" s="34" t="str">
        <f t="shared" si="286"/>
        <v/>
      </c>
      <c r="R1122" s="34" t="str">
        <f t="shared" si="287"/>
        <v/>
      </c>
      <c r="S1122" s="19" t="str">
        <f t="shared" si="288"/>
        <v/>
      </c>
      <c r="T1122" s="19"/>
      <c r="U1122" s="19" t="str">
        <f t="shared" si="295"/>
        <v/>
      </c>
      <c r="V1122" s="19" t="str">
        <f t="shared" si="289"/>
        <v/>
      </c>
      <c r="W1122" s="19" t="str">
        <f t="shared" si="290"/>
        <v/>
      </c>
      <c r="X1122" s="19" t="str">
        <f t="shared" si="291"/>
        <v/>
      </c>
      <c r="Y1122" s="19" t="str">
        <f t="shared" si="296"/>
        <v/>
      </c>
      <c r="Z1122" s="27" t="str">
        <f t="shared" si="292"/>
        <v/>
      </c>
      <c r="AA1122" s="32"/>
      <c r="AB1122" s="36"/>
      <c r="AC1122" s="35" t="str">
        <f t="shared" si="282"/>
        <v/>
      </c>
      <c r="AD1122" s="35" t="str">
        <f>IF(AA1122="","",SUMIFS(商品管理表!$N$8:$N$10000,商品管理表!$C$8:$C$10000,仕入れ管理表!$D1122,商品管理表!$Y$8:$Y$10000,"済"))</f>
        <v/>
      </c>
      <c r="AE1122" s="35" t="str">
        <f t="shared" si="297"/>
        <v/>
      </c>
      <c r="AF1122" s="18"/>
      <c r="AG1122" s="18"/>
      <c r="AH1122" s="18"/>
      <c r="AI1122" s="156" t="str">
        <f t="shared" si="293"/>
        <v/>
      </c>
      <c r="AJ1122" s="127"/>
      <c r="AK1122" s="128" t="str">
        <f t="shared" si="294"/>
        <v/>
      </c>
      <c r="AL1122" s="128"/>
    </row>
    <row r="1123" spans="3:38" x14ac:dyDescent="0.2">
      <c r="C1123" s="150">
        <v>1115</v>
      </c>
      <c r="D1123" s="151"/>
      <c r="E1123" s="21"/>
      <c r="F1123" s="24"/>
      <c r="G1123" s="3"/>
      <c r="H1123" s="3"/>
      <c r="I1123" s="26"/>
      <c r="J1123" s="26"/>
      <c r="K1123" s="33"/>
      <c r="L1123" s="34"/>
      <c r="M1123" s="34" t="str">
        <f t="shared" si="285"/>
        <v/>
      </c>
      <c r="N1123" s="34" t="str">
        <f t="shared" si="283"/>
        <v/>
      </c>
      <c r="O1123" s="34"/>
      <c r="P1123" s="34" t="str">
        <f t="shared" si="284"/>
        <v/>
      </c>
      <c r="Q1123" s="34" t="str">
        <f t="shared" si="286"/>
        <v/>
      </c>
      <c r="R1123" s="34" t="str">
        <f t="shared" si="287"/>
        <v/>
      </c>
      <c r="S1123" s="19" t="str">
        <f t="shared" si="288"/>
        <v/>
      </c>
      <c r="T1123" s="19"/>
      <c r="U1123" s="19" t="str">
        <f t="shared" si="295"/>
        <v/>
      </c>
      <c r="V1123" s="19" t="str">
        <f t="shared" si="289"/>
        <v/>
      </c>
      <c r="W1123" s="19" t="str">
        <f t="shared" si="290"/>
        <v/>
      </c>
      <c r="X1123" s="19" t="str">
        <f t="shared" si="291"/>
        <v/>
      </c>
      <c r="Y1123" s="19" t="str">
        <f t="shared" si="296"/>
        <v/>
      </c>
      <c r="Z1123" s="27" t="str">
        <f t="shared" si="292"/>
        <v/>
      </c>
      <c r="AA1123" s="32"/>
      <c r="AB1123" s="36"/>
      <c r="AC1123" s="35" t="str">
        <f t="shared" si="282"/>
        <v/>
      </c>
      <c r="AD1123" s="35" t="str">
        <f>IF(AA1123="","",SUMIFS(商品管理表!$N$8:$N$10000,商品管理表!$C$8:$C$10000,仕入れ管理表!$D1123,商品管理表!$Y$8:$Y$10000,"済"))</f>
        <v/>
      </c>
      <c r="AE1123" s="35" t="str">
        <f t="shared" si="297"/>
        <v/>
      </c>
      <c r="AF1123" s="18"/>
      <c r="AG1123" s="18"/>
      <c r="AH1123" s="18"/>
      <c r="AI1123" s="156" t="str">
        <f t="shared" si="293"/>
        <v/>
      </c>
      <c r="AJ1123" s="127"/>
      <c r="AK1123" s="128" t="str">
        <f t="shared" si="294"/>
        <v/>
      </c>
      <c r="AL1123" s="128"/>
    </row>
    <row r="1124" spans="3:38" x14ac:dyDescent="0.2">
      <c r="C1124" s="150">
        <v>1116</v>
      </c>
      <c r="D1124" s="151"/>
      <c r="E1124" s="21"/>
      <c r="F1124" s="24"/>
      <c r="G1124" s="3"/>
      <c r="H1124" s="3"/>
      <c r="I1124" s="26"/>
      <c r="J1124" s="26"/>
      <c r="K1124" s="33"/>
      <c r="L1124" s="34"/>
      <c r="M1124" s="34" t="str">
        <f t="shared" si="285"/>
        <v/>
      </c>
      <c r="N1124" s="34" t="str">
        <f t="shared" si="283"/>
        <v/>
      </c>
      <c r="O1124" s="34"/>
      <c r="P1124" s="34" t="str">
        <f t="shared" si="284"/>
        <v/>
      </c>
      <c r="Q1124" s="34" t="str">
        <f t="shared" si="286"/>
        <v/>
      </c>
      <c r="R1124" s="34" t="str">
        <f t="shared" si="287"/>
        <v/>
      </c>
      <c r="S1124" s="19" t="str">
        <f t="shared" si="288"/>
        <v/>
      </c>
      <c r="T1124" s="19"/>
      <c r="U1124" s="19" t="str">
        <f t="shared" si="295"/>
        <v/>
      </c>
      <c r="V1124" s="19" t="str">
        <f t="shared" si="289"/>
        <v/>
      </c>
      <c r="W1124" s="19" t="str">
        <f t="shared" si="290"/>
        <v/>
      </c>
      <c r="X1124" s="19" t="str">
        <f t="shared" si="291"/>
        <v/>
      </c>
      <c r="Y1124" s="19" t="str">
        <f t="shared" si="296"/>
        <v/>
      </c>
      <c r="Z1124" s="27" t="str">
        <f t="shared" si="292"/>
        <v/>
      </c>
      <c r="AA1124" s="32"/>
      <c r="AB1124" s="36"/>
      <c r="AC1124" s="35" t="str">
        <f t="shared" si="282"/>
        <v/>
      </c>
      <c r="AD1124" s="35" t="str">
        <f>IF(AA1124="","",SUMIFS(商品管理表!$N$8:$N$10000,商品管理表!$C$8:$C$10000,仕入れ管理表!$D1124,商品管理表!$Y$8:$Y$10000,"済"))</f>
        <v/>
      </c>
      <c r="AE1124" s="35" t="str">
        <f t="shared" si="297"/>
        <v/>
      </c>
      <c r="AF1124" s="18"/>
      <c r="AG1124" s="18"/>
      <c r="AH1124" s="18"/>
      <c r="AI1124" s="156" t="str">
        <f t="shared" si="293"/>
        <v/>
      </c>
      <c r="AJ1124" s="127"/>
      <c r="AK1124" s="128" t="str">
        <f t="shared" si="294"/>
        <v/>
      </c>
      <c r="AL1124" s="128"/>
    </row>
    <row r="1125" spans="3:38" x14ac:dyDescent="0.2">
      <c r="C1125" s="150">
        <v>1117</v>
      </c>
      <c r="D1125" s="151"/>
      <c r="E1125" s="21"/>
      <c r="F1125" s="24"/>
      <c r="G1125" s="3"/>
      <c r="H1125" s="3"/>
      <c r="I1125" s="26"/>
      <c r="J1125" s="26"/>
      <c r="K1125" s="33"/>
      <c r="L1125" s="34"/>
      <c r="M1125" s="34" t="str">
        <f t="shared" si="285"/>
        <v/>
      </c>
      <c r="N1125" s="34" t="str">
        <f t="shared" si="283"/>
        <v/>
      </c>
      <c r="O1125" s="34"/>
      <c r="P1125" s="34" t="str">
        <f t="shared" si="284"/>
        <v/>
      </c>
      <c r="Q1125" s="34" t="str">
        <f t="shared" si="286"/>
        <v/>
      </c>
      <c r="R1125" s="34" t="str">
        <f t="shared" si="287"/>
        <v/>
      </c>
      <c r="S1125" s="19" t="str">
        <f t="shared" si="288"/>
        <v/>
      </c>
      <c r="T1125" s="19"/>
      <c r="U1125" s="19" t="str">
        <f t="shared" si="295"/>
        <v/>
      </c>
      <c r="V1125" s="19" t="str">
        <f t="shared" si="289"/>
        <v/>
      </c>
      <c r="W1125" s="19" t="str">
        <f t="shared" si="290"/>
        <v/>
      </c>
      <c r="X1125" s="19" t="str">
        <f t="shared" si="291"/>
        <v/>
      </c>
      <c r="Y1125" s="19" t="str">
        <f t="shared" si="296"/>
        <v/>
      </c>
      <c r="Z1125" s="27" t="str">
        <f t="shared" si="292"/>
        <v/>
      </c>
      <c r="AA1125" s="32"/>
      <c r="AB1125" s="36"/>
      <c r="AC1125" s="35" t="str">
        <f t="shared" si="282"/>
        <v/>
      </c>
      <c r="AD1125" s="35" t="str">
        <f>IF(AA1125="","",SUMIFS(商品管理表!$N$8:$N$10000,商品管理表!$C$8:$C$10000,仕入れ管理表!$D1125,商品管理表!$Y$8:$Y$10000,"済"))</f>
        <v/>
      </c>
      <c r="AE1125" s="35" t="str">
        <f t="shared" si="297"/>
        <v/>
      </c>
      <c r="AF1125" s="18"/>
      <c r="AG1125" s="18"/>
      <c r="AH1125" s="18"/>
      <c r="AI1125" s="156" t="str">
        <f t="shared" si="293"/>
        <v/>
      </c>
      <c r="AJ1125" s="127"/>
      <c r="AK1125" s="128" t="str">
        <f t="shared" si="294"/>
        <v/>
      </c>
      <c r="AL1125" s="128"/>
    </row>
    <row r="1126" spans="3:38" x14ac:dyDescent="0.2">
      <c r="C1126" s="150">
        <v>1118</v>
      </c>
      <c r="D1126" s="151"/>
      <c r="E1126" s="21"/>
      <c r="F1126" s="24"/>
      <c r="G1126" s="3"/>
      <c r="H1126" s="3"/>
      <c r="I1126" s="26"/>
      <c r="J1126" s="26"/>
      <c r="K1126" s="33"/>
      <c r="L1126" s="34"/>
      <c r="M1126" s="34" t="str">
        <f t="shared" si="285"/>
        <v/>
      </c>
      <c r="N1126" s="34" t="str">
        <f t="shared" si="283"/>
        <v/>
      </c>
      <c r="O1126" s="34"/>
      <c r="P1126" s="34" t="str">
        <f t="shared" si="284"/>
        <v/>
      </c>
      <c r="Q1126" s="34" t="str">
        <f t="shared" si="286"/>
        <v/>
      </c>
      <c r="R1126" s="34" t="str">
        <f t="shared" si="287"/>
        <v/>
      </c>
      <c r="S1126" s="19" t="str">
        <f t="shared" si="288"/>
        <v/>
      </c>
      <c r="T1126" s="19"/>
      <c r="U1126" s="19" t="str">
        <f t="shared" si="295"/>
        <v/>
      </c>
      <c r="V1126" s="19" t="str">
        <f t="shared" si="289"/>
        <v/>
      </c>
      <c r="W1126" s="19" t="str">
        <f t="shared" si="290"/>
        <v/>
      </c>
      <c r="X1126" s="19" t="str">
        <f t="shared" si="291"/>
        <v/>
      </c>
      <c r="Y1126" s="19" t="str">
        <f t="shared" si="296"/>
        <v/>
      </c>
      <c r="Z1126" s="27" t="str">
        <f t="shared" si="292"/>
        <v/>
      </c>
      <c r="AA1126" s="32"/>
      <c r="AB1126" s="36"/>
      <c r="AC1126" s="35" t="str">
        <f t="shared" si="282"/>
        <v/>
      </c>
      <c r="AD1126" s="35" t="str">
        <f>IF(AA1126="","",SUMIFS(商品管理表!$N$8:$N$10000,商品管理表!$C$8:$C$10000,仕入れ管理表!$D1126,商品管理表!$Y$8:$Y$10000,"済"))</f>
        <v/>
      </c>
      <c r="AE1126" s="35" t="str">
        <f t="shared" si="297"/>
        <v/>
      </c>
      <c r="AF1126" s="18"/>
      <c r="AG1126" s="18"/>
      <c r="AH1126" s="18"/>
      <c r="AI1126" s="156" t="str">
        <f t="shared" si="293"/>
        <v/>
      </c>
      <c r="AJ1126" s="127"/>
      <c r="AK1126" s="128" t="str">
        <f t="shared" si="294"/>
        <v/>
      </c>
      <c r="AL1126" s="128"/>
    </row>
    <row r="1127" spans="3:38" x14ac:dyDescent="0.2">
      <c r="C1127" s="150">
        <v>1119</v>
      </c>
      <c r="D1127" s="151"/>
      <c r="E1127" s="21"/>
      <c r="F1127" s="24"/>
      <c r="G1127" s="3"/>
      <c r="H1127" s="3"/>
      <c r="I1127" s="26"/>
      <c r="J1127" s="26"/>
      <c r="K1127" s="33"/>
      <c r="L1127" s="34"/>
      <c r="M1127" s="34" t="str">
        <f t="shared" si="285"/>
        <v/>
      </c>
      <c r="N1127" s="34" t="str">
        <f t="shared" si="283"/>
        <v/>
      </c>
      <c r="O1127" s="34"/>
      <c r="P1127" s="34" t="str">
        <f t="shared" si="284"/>
        <v/>
      </c>
      <c r="Q1127" s="34" t="str">
        <f t="shared" si="286"/>
        <v/>
      </c>
      <c r="R1127" s="34" t="str">
        <f t="shared" si="287"/>
        <v/>
      </c>
      <c r="S1127" s="19" t="str">
        <f t="shared" si="288"/>
        <v/>
      </c>
      <c r="T1127" s="19"/>
      <c r="U1127" s="19" t="str">
        <f t="shared" si="295"/>
        <v/>
      </c>
      <c r="V1127" s="19" t="str">
        <f t="shared" si="289"/>
        <v/>
      </c>
      <c r="W1127" s="19" t="str">
        <f t="shared" si="290"/>
        <v/>
      </c>
      <c r="X1127" s="19" t="str">
        <f t="shared" si="291"/>
        <v/>
      </c>
      <c r="Y1127" s="19" t="str">
        <f t="shared" si="296"/>
        <v/>
      </c>
      <c r="Z1127" s="27" t="str">
        <f t="shared" si="292"/>
        <v/>
      </c>
      <c r="AA1127" s="32"/>
      <c r="AB1127" s="36"/>
      <c r="AC1127" s="35" t="str">
        <f t="shared" si="282"/>
        <v/>
      </c>
      <c r="AD1127" s="35" t="str">
        <f>IF(AA1127="","",SUMIFS(商品管理表!$N$8:$N$10000,商品管理表!$C$8:$C$10000,仕入れ管理表!$D1127,商品管理表!$Y$8:$Y$10000,"済"))</f>
        <v/>
      </c>
      <c r="AE1127" s="35" t="str">
        <f t="shared" si="297"/>
        <v/>
      </c>
      <c r="AF1127" s="18"/>
      <c r="AG1127" s="18"/>
      <c r="AH1127" s="18"/>
      <c r="AI1127" s="156" t="str">
        <f t="shared" si="293"/>
        <v/>
      </c>
      <c r="AJ1127" s="127"/>
      <c r="AK1127" s="128" t="str">
        <f t="shared" si="294"/>
        <v/>
      </c>
      <c r="AL1127" s="128"/>
    </row>
    <row r="1128" spans="3:38" x14ac:dyDescent="0.2">
      <c r="C1128" s="150">
        <v>1120</v>
      </c>
      <c r="D1128" s="151"/>
      <c r="E1128" s="21"/>
      <c r="F1128" s="24"/>
      <c r="G1128" s="3"/>
      <c r="H1128" s="3"/>
      <c r="I1128" s="26"/>
      <c r="J1128" s="26"/>
      <c r="K1128" s="33"/>
      <c r="L1128" s="34"/>
      <c r="M1128" s="34" t="str">
        <f t="shared" si="285"/>
        <v/>
      </c>
      <c r="N1128" s="34" t="str">
        <f t="shared" si="283"/>
        <v/>
      </c>
      <c r="O1128" s="34"/>
      <c r="P1128" s="34" t="str">
        <f t="shared" si="284"/>
        <v/>
      </c>
      <c r="Q1128" s="34" t="str">
        <f t="shared" si="286"/>
        <v/>
      </c>
      <c r="R1128" s="34" t="str">
        <f t="shared" si="287"/>
        <v/>
      </c>
      <c r="S1128" s="19" t="str">
        <f t="shared" si="288"/>
        <v/>
      </c>
      <c r="T1128" s="19"/>
      <c r="U1128" s="19" t="str">
        <f t="shared" si="295"/>
        <v/>
      </c>
      <c r="V1128" s="19" t="str">
        <f t="shared" si="289"/>
        <v/>
      </c>
      <c r="W1128" s="19" t="str">
        <f t="shared" si="290"/>
        <v/>
      </c>
      <c r="X1128" s="19" t="str">
        <f t="shared" si="291"/>
        <v/>
      </c>
      <c r="Y1128" s="19" t="str">
        <f t="shared" si="296"/>
        <v/>
      </c>
      <c r="Z1128" s="27" t="str">
        <f t="shared" si="292"/>
        <v/>
      </c>
      <c r="AA1128" s="32"/>
      <c r="AB1128" s="36"/>
      <c r="AC1128" s="35" t="str">
        <f t="shared" si="282"/>
        <v/>
      </c>
      <c r="AD1128" s="35" t="str">
        <f>IF(AA1128="","",SUMIFS(商品管理表!$N$8:$N$10000,商品管理表!$C$8:$C$10000,仕入れ管理表!$D1128,商品管理表!$Y$8:$Y$10000,"済"))</f>
        <v/>
      </c>
      <c r="AE1128" s="35" t="str">
        <f t="shared" si="297"/>
        <v/>
      </c>
      <c r="AF1128" s="18"/>
      <c r="AG1128" s="18"/>
      <c r="AH1128" s="18"/>
      <c r="AI1128" s="156" t="str">
        <f t="shared" si="293"/>
        <v/>
      </c>
      <c r="AJ1128" s="127"/>
      <c r="AK1128" s="128" t="str">
        <f t="shared" si="294"/>
        <v/>
      </c>
      <c r="AL1128" s="128"/>
    </row>
    <row r="1129" spans="3:38" x14ac:dyDescent="0.2">
      <c r="C1129" s="150">
        <v>1121</v>
      </c>
      <c r="D1129" s="151"/>
      <c r="E1129" s="21"/>
      <c r="F1129" s="24"/>
      <c r="G1129" s="3"/>
      <c r="H1129" s="3"/>
      <c r="I1129" s="26"/>
      <c r="J1129" s="26"/>
      <c r="K1129" s="33"/>
      <c r="L1129" s="34"/>
      <c r="M1129" s="34" t="str">
        <f t="shared" si="285"/>
        <v/>
      </c>
      <c r="N1129" s="34" t="str">
        <f t="shared" si="283"/>
        <v/>
      </c>
      <c r="O1129" s="34"/>
      <c r="P1129" s="34" t="str">
        <f t="shared" si="284"/>
        <v/>
      </c>
      <c r="Q1129" s="34" t="str">
        <f t="shared" si="286"/>
        <v/>
      </c>
      <c r="R1129" s="34" t="str">
        <f t="shared" si="287"/>
        <v/>
      </c>
      <c r="S1129" s="19" t="str">
        <f t="shared" si="288"/>
        <v/>
      </c>
      <c r="T1129" s="19"/>
      <c r="U1129" s="19" t="str">
        <f t="shared" si="295"/>
        <v/>
      </c>
      <c r="V1129" s="19" t="str">
        <f t="shared" si="289"/>
        <v/>
      </c>
      <c r="W1129" s="19" t="str">
        <f t="shared" si="290"/>
        <v/>
      </c>
      <c r="X1129" s="19" t="str">
        <f t="shared" si="291"/>
        <v/>
      </c>
      <c r="Y1129" s="19" t="str">
        <f t="shared" si="296"/>
        <v/>
      </c>
      <c r="Z1129" s="27" t="str">
        <f t="shared" si="292"/>
        <v/>
      </c>
      <c r="AA1129" s="32"/>
      <c r="AB1129" s="36"/>
      <c r="AC1129" s="35" t="str">
        <f t="shared" si="282"/>
        <v/>
      </c>
      <c r="AD1129" s="35" t="str">
        <f>IF(AA1129="","",SUMIFS(商品管理表!$N$8:$N$10000,商品管理表!$C$8:$C$10000,仕入れ管理表!$D1129,商品管理表!$Y$8:$Y$10000,"済"))</f>
        <v/>
      </c>
      <c r="AE1129" s="35" t="str">
        <f t="shared" si="297"/>
        <v/>
      </c>
      <c r="AF1129" s="18"/>
      <c r="AG1129" s="18"/>
      <c r="AH1129" s="18"/>
      <c r="AI1129" s="156" t="str">
        <f t="shared" si="293"/>
        <v/>
      </c>
      <c r="AJ1129" s="127"/>
      <c r="AK1129" s="128" t="str">
        <f t="shared" si="294"/>
        <v/>
      </c>
      <c r="AL1129" s="128"/>
    </row>
    <row r="1130" spans="3:38" x14ac:dyDescent="0.2">
      <c r="C1130" s="150">
        <v>1122</v>
      </c>
      <c r="D1130" s="151"/>
      <c r="E1130" s="21"/>
      <c r="F1130" s="24"/>
      <c r="G1130" s="3"/>
      <c r="H1130" s="3"/>
      <c r="I1130" s="26"/>
      <c r="J1130" s="26"/>
      <c r="K1130" s="33"/>
      <c r="L1130" s="34"/>
      <c r="M1130" s="34" t="str">
        <f t="shared" si="285"/>
        <v/>
      </c>
      <c r="N1130" s="34" t="str">
        <f t="shared" si="283"/>
        <v/>
      </c>
      <c r="O1130" s="34"/>
      <c r="P1130" s="34" t="str">
        <f t="shared" si="284"/>
        <v/>
      </c>
      <c r="Q1130" s="34" t="str">
        <f t="shared" si="286"/>
        <v/>
      </c>
      <c r="R1130" s="34" t="str">
        <f t="shared" si="287"/>
        <v/>
      </c>
      <c r="S1130" s="19" t="str">
        <f t="shared" si="288"/>
        <v/>
      </c>
      <c r="T1130" s="19"/>
      <c r="U1130" s="19" t="str">
        <f t="shared" si="295"/>
        <v/>
      </c>
      <c r="V1130" s="19" t="str">
        <f t="shared" si="289"/>
        <v/>
      </c>
      <c r="W1130" s="19" t="str">
        <f t="shared" si="290"/>
        <v/>
      </c>
      <c r="X1130" s="19" t="str">
        <f t="shared" si="291"/>
        <v/>
      </c>
      <c r="Y1130" s="19" t="str">
        <f t="shared" si="296"/>
        <v/>
      </c>
      <c r="Z1130" s="27" t="str">
        <f t="shared" si="292"/>
        <v/>
      </c>
      <c r="AA1130" s="32"/>
      <c r="AB1130" s="36"/>
      <c r="AC1130" s="35" t="str">
        <f t="shared" si="282"/>
        <v/>
      </c>
      <c r="AD1130" s="35" t="str">
        <f>IF(AA1130="","",SUMIFS(商品管理表!$N$8:$N$10000,商品管理表!$C$8:$C$10000,仕入れ管理表!$D1130,商品管理表!$Y$8:$Y$10000,"済"))</f>
        <v/>
      </c>
      <c r="AE1130" s="35" t="str">
        <f t="shared" si="297"/>
        <v/>
      </c>
      <c r="AF1130" s="18"/>
      <c r="AG1130" s="18"/>
      <c r="AH1130" s="18"/>
      <c r="AI1130" s="156" t="str">
        <f t="shared" si="293"/>
        <v/>
      </c>
      <c r="AJ1130" s="127"/>
      <c r="AK1130" s="128" t="str">
        <f t="shared" si="294"/>
        <v/>
      </c>
      <c r="AL1130" s="128"/>
    </row>
    <row r="1131" spans="3:38" x14ac:dyDescent="0.2">
      <c r="C1131" s="150">
        <v>1123</v>
      </c>
      <c r="D1131" s="151"/>
      <c r="E1131" s="21"/>
      <c r="F1131" s="24"/>
      <c r="G1131" s="3"/>
      <c r="H1131" s="3"/>
      <c r="I1131" s="26"/>
      <c r="J1131" s="26"/>
      <c r="K1131" s="33"/>
      <c r="L1131" s="34"/>
      <c r="M1131" s="34" t="str">
        <f t="shared" si="285"/>
        <v/>
      </c>
      <c r="N1131" s="34" t="str">
        <f t="shared" si="283"/>
        <v/>
      </c>
      <c r="O1131" s="34"/>
      <c r="P1131" s="34" t="str">
        <f t="shared" si="284"/>
        <v/>
      </c>
      <c r="Q1131" s="34" t="str">
        <f t="shared" si="286"/>
        <v/>
      </c>
      <c r="R1131" s="34" t="str">
        <f t="shared" si="287"/>
        <v/>
      </c>
      <c r="S1131" s="19" t="str">
        <f t="shared" si="288"/>
        <v/>
      </c>
      <c r="T1131" s="19"/>
      <c r="U1131" s="19" t="str">
        <f t="shared" si="295"/>
        <v/>
      </c>
      <c r="V1131" s="19" t="str">
        <f t="shared" si="289"/>
        <v/>
      </c>
      <c r="W1131" s="19" t="str">
        <f t="shared" si="290"/>
        <v/>
      </c>
      <c r="X1131" s="19" t="str">
        <f t="shared" si="291"/>
        <v/>
      </c>
      <c r="Y1131" s="19" t="str">
        <f t="shared" si="296"/>
        <v/>
      </c>
      <c r="Z1131" s="27" t="str">
        <f t="shared" si="292"/>
        <v/>
      </c>
      <c r="AA1131" s="32"/>
      <c r="AB1131" s="36"/>
      <c r="AC1131" s="35" t="str">
        <f t="shared" si="282"/>
        <v/>
      </c>
      <c r="AD1131" s="35" t="str">
        <f>IF(AA1131="","",SUMIFS(商品管理表!$N$8:$N$10000,商品管理表!$C$8:$C$10000,仕入れ管理表!$D1131,商品管理表!$Y$8:$Y$10000,"済"))</f>
        <v/>
      </c>
      <c r="AE1131" s="35" t="str">
        <f t="shared" si="297"/>
        <v/>
      </c>
      <c r="AF1131" s="18"/>
      <c r="AG1131" s="18"/>
      <c r="AH1131" s="18"/>
      <c r="AI1131" s="156" t="str">
        <f t="shared" si="293"/>
        <v/>
      </c>
      <c r="AJ1131" s="127"/>
      <c r="AK1131" s="128" t="str">
        <f t="shared" si="294"/>
        <v/>
      </c>
      <c r="AL1131" s="128"/>
    </row>
    <row r="1132" spans="3:38" x14ac:dyDescent="0.2">
      <c r="C1132" s="150">
        <v>1124</v>
      </c>
      <c r="D1132" s="151"/>
      <c r="E1132" s="21"/>
      <c r="F1132" s="24"/>
      <c r="G1132" s="3"/>
      <c r="H1132" s="3"/>
      <c r="I1132" s="26"/>
      <c r="J1132" s="26"/>
      <c r="K1132" s="33"/>
      <c r="L1132" s="34"/>
      <c r="M1132" s="34" t="str">
        <f t="shared" si="285"/>
        <v/>
      </c>
      <c r="N1132" s="34" t="str">
        <f t="shared" si="283"/>
        <v/>
      </c>
      <c r="O1132" s="34"/>
      <c r="P1132" s="34" t="str">
        <f t="shared" si="284"/>
        <v/>
      </c>
      <c r="Q1132" s="34" t="str">
        <f t="shared" si="286"/>
        <v/>
      </c>
      <c r="R1132" s="34" t="str">
        <f t="shared" si="287"/>
        <v/>
      </c>
      <c r="S1132" s="19" t="str">
        <f t="shared" si="288"/>
        <v/>
      </c>
      <c r="T1132" s="19"/>
      <c r="U1132" s="19" t="str">
        <f t="shared" si="295"/>
        <v/>
      </c>
      <c r="V1132" s="19" t="str">
        <f t="shared" si="289"/>
        <v/>
      </c>
      <c r="W1132" s="19" t="str">
        <f t="shared" si="290"/>
        <v/>
      </c>
      <c r="X1132" s="19" t="str">
        <f t="shared" si="291"/>
        <v/>
      </c>
      <c r="Y1132" s="19" t="str">
        <f t="shared" si="296"/>
        <v/>
      </c>
      <c r="Z1132" s="27" t="str">
        <f t="shared" si="292"/>
        <v/>
      </c>
      <c r="AA1132" s="32"/>
      <c r="AB1132" s="36"/>
      <c r="AC1132" s="35" t="str">
        <f t="shared" si="282"/>
        <v/>
      </c>
      <c r="AD1132" s="35" t="str">
        <f>IF(AA1132="","",SUMIFS(商品管理表!$N$8:$N$10000,商品管理表!$C$8:$C$10000,仕入れ管理表!$D1132,商品管理表!$Y$8:$Y$10000,"済"))</f>
        <v/>
      </c>
      <c r="AE1132" s="35" t="str">
        <f t="shared" si="297"/>
        <v/>
      </c>
      <c r="AF1132" s="18"/>
      <c r="AG1132" s="18"/>
      <c r="AH1132" s="18"/>
      <c r="AI1132" s="156" t="str">
        <f t="shared" si="293"/>
        <v/>
      </c>
      <c r="AJ1132" s="127"/>
      <c r="AK1132" s="128" t="str">
        <f t="shared" si="294"/>
        <v/>
      </c>
      <c r="AL1132" s="128"/>
    </row>
    <row r="1133" spans="3:38" x14ac:dyDescent="0.2">
      <c r="C1133" s="150">
        <v>1125</v>
      </c>
      <c r="D1133" s="151"/>
      <c r="E1133" s="21"/>
      <c r="F1133" s="24"/>
      <c r="G1133" s="3"/>
      <c r="H1133" s="3"/>
      <c r="I1133" s="26"/>
      <c r="J1133" s="26"/>
      <c r="K1133" s="33"/>
      <c r="L1133" s="34"/>
      <c r="M1133" s="34" t="str">
        <f t="shared" si="285"/>
        <v/>
      </c>
      <c r="N1133" s="34" t="str">
        <f t="shared" si="283"/>
        <v/>
      </c>
      <c r="O1133" s="34"/>
      <c r="P1133" s="34" t="str">
        <f t="shared" si="284"/>
        <v/>
      </c>
      <c r="Q1133" s="34" t="str">
        <f t="shared" si="286"/>
        <v/>
      </c>
      <c r="R1133" s="34" t="str">
        <f t="shared" si="287"/>
        <v/>
      </c>
      <c r="S1133" s="19" t="str">
        <f t="shared" si="288"/>
        <v/>
      </c>
      <c r="T1133" s="19"/>
      <c r="U1133" s="19" t="str">
        <f t="shared" si="295"/>
        <v/>
      </c>
      <c r="V1133" s="19" t="str">
        <f t="shared" si="289"/>
        <v/>
      </c>
      <c r="W1133" s="19" t="str">
        <f t="shared" si="290"/>
        <v/>
      </c>
      <c r="X1133" s="19" t="str">
        <f t="shared" si="291"/>
        <v/>
      </c>
      <c r="Y1133" s="19" t="str">
        <f t="shared" si="296"/>
        <v/>
      </c>
      <c r="Z1133" s="27" t="str">
        <f t="shared" si="292"/>
        <v/>
      </c>
      <c r="AA1133" s="32"/>
      <c r="AB1133" s="36"/>
      <c r="AC1133" s="35" t="str">
        <f t="shared" si="282"/>
        <v/>
      </c>
      <c r="AD1133" s="35" t="str">
        <f>IF(AA1133="","",SUMIFS(商品管理表!$N$8:$N$10000,商品管理表!$C$8:$C$10000,仕入れ管理表!$D1133,商品管理表!$Y$8:$Y$10000,"済"))</f>
        <v/>
      </c>
      <c r="AE1133" s="35" t="str">
        <f t="shared" si="297"/>
        <v/>
      </c>
      <c r="AF1133" s="18"/>
      <c r="AG1133" s="18"/>
      <c r="AH1133" s="18"/>
      <c r="AI1133" s="156" t="str">
        <f t="shared" si="293"/>
        <v/>
      </c>
      <c r="AJ1133" s="127"/>
      <c r="AK1133" s="128" t="str">
        <f t="shared" si="294"/>
        <v/>
      </c>
      <c r="AL1133" s="128"/>
    </row>
    <row r="1134" spans="3:38" x14ac:dyDescent="0.2">
      <c r="C1134" s="150">
        <v>1126</v>
      </c>
      <c r="D1134" s="151"/>
      <c r="E1134" s="21"/>
      <c r="F1134" s="24"/>
      <c r="G1134" s="3"/>
      <c r="H1134" s="3"/>
      <c r="I1134" s="26"/>
      <c r="J1134" s="26"/>
      <c r="K1134" s="33"/>
      <c r="L1134" s="34"/>
      <c r="M1134" s="34" t="str">
        <f t="shared" si="285"/>
        <v/>
      </c>
      <c r="N1134" s="34" t="str">
        <f t="shared" si="283"/>
        <v/>
      </c>
      <c r="O1134" s="34"/>
      <c r="P1134" s="34" t="str">
        <f t="shared" si="284"/>
        <v/>
      </c>
      <c r="Q1134" s="34" t="str">
        <f t="shared" si="286"/>
        <v/>
      </c>
      <c r="R1134" s="34" t="str">
        <f t="shared" si="287"/>
        <v/>
      </c>
      <c r="S1134" s="19" t="str">
        <f t="shared" si="288"/>
        <v/>
      </c>
      <c r="T1134" s="19"/>
      <c r="U1134" s="19" t="str">
        <f t="shared" si="295"/>
        <v/>
      </c>
      <c r="V1134" s="19" t="str">
        <f t="shared" si="289"/>
        <v/>
      </c>
      <c r="W1134" s="19" t="str">
        <f t="shared" si="290"/>
        <v/>
      </c>
      <c r="X1134" s="19" t="str">
        <f t="shared" si="291"/>
        <v/>
      </c>
      <c r="Y1134" s="19" t="str">
        <f t="shared" si="296"/>
        <v/>
      </c>
      <c r="Z1134" s="27" t="str">
        <f t="shared" si="292"/>
        <v/>
      </c>
      <c r="AA1134" s="32"/>
      <c r="AB1134" s="36"/>
      <c r="AC1134" s="35" t="str">
        <f t="shared" si="282"/>
        <v/>
      </c>
      <c r="AD1134" s="35" t="str">
        <f>IF(AA1134="","",SUMIFS(商品管理表!$N$8:$N$10000,商品管理表!$C$8:$C$10000,仕入れ管理表!$D1134,商品管理表!$Y$8:$Y$10000,"済"))</f>
        <v/>
      </c>
      <c r="AE1134" s="35" t="str">
        <f t="shared" si="297"/>
        <v/>
      </c>
      <c r="AF1134" s="18"/>
      <c r="AG1134" s="18"/>
      <c r="AH1134" s="18"/>
      <c r="AI1134" s="156" t="str">
        <f t="shared" si="293"/>
        <v/>
      </c>
      <c r="AJ1134" s="127"/>
      <c r="AK1134" s="128" t="str">
        <f t="shared" si="294"/>
        <v/>
      </c>
      <c r="AL1134" s="128"/>
    </row>
    <row r="1135" spans="3:38" x14ac:dyDescent="0.2">
      <c r="C1135" s="150">
        <v>1127</v>
      </c>
      <c r="D1135" s="151"/>
      <c r="E1135" s="21"/>
      <c r="F1135" s="24"/>
      <c r="G1135" s="3"/>
      <c r="H1135" s="3"/>
      <c r="I1135" s="26"/>
      <c r="J1135" s="26"/>
      <c r="K1135" s="33"/>
      <c r="L1135" s="34"/>
      <c r="M1135" s="34" t="str">
        <f t="shared" si="285"/>
        <v/>
      </c>
      <c r="N1135" s="34" t="str">
        <f t="shared" si="283"/>
        <v/>
      </c>
      <c r="O1135" s="34"/>
      <c r="P1135" s="34" t="str">
        <f t="shared" si="284"/>
        <v/>
      </c>
      <c r="Q1135" s="34" t="str">
        <f t="shared" si="286"/>
        <v/>
      </c>
      <c r="R1135" s="34" t="str">
        <f t="shared" si="287"/>
        <v/>
      </c>
      <c r="S1135" s="19" t="str">
        <f t="shared" si="288"/>
        <v/>
      </c>
      <c r="T1135" s="19"/>
      <c r="U1135" s="19" t="str">
        <f t="shared" si="295"/>
        <v/>
      </c>
      <c r="V1135" s="19" t="str">
        <f t="shared" si="289"/>
        <v/>
      </c>
      <c r="W1135" s="19" t="str">
        <f t="shared" si="290"/>
        <v/>
      </c>
      <c r="X1135" s="19" t="str">
        <f t="shared" si="291"/>
        <v/>
      </c>
      <c r="Y1135" s="19" t="str">
        <f t="shared" si="296"/>
        <v/>
      </c>
      <c r="Z1135" s="27" t="str">
        <f t="shared" si="292"/>
        <v/>
      </c>
      <c r="AA1135" s="32"/>
      <c r="AB1135" s="36"/>
      <c r="AC1135" s="35" t="str">
        <f t="shared" si="282"/>
        <v/>
      </c>
      <c r="AD1135" s="35" t="str">
        <f>IF(AA1135="","",SUMIFS(商品管理表!$N$8:$N$10000,商品管理表!$C$8:$C$10000,仕入れ管理表!$D1135,商品管理表!$Y$8:$Y$10000,"済"))</f>
        <v/>
      </c>
      <c r="AE1135" s="35" t="str">
        <f t="shared" si="297"/>
        <v/>
      </c>
      <c r="AF1135" s="18"/>
      <c r="AG1135" s="18"/>
      <c r="AH1135" s="18"/>
      <c r="AI1135" s="156" t="str">
        <f t="shared" si="293"/>
        <v/>
      </c>
      <c r="AJ1135" s="127"/>
      <c r="AK1135" s="128" t="str">
        <f t="shared" si="294"/>
        <v/>
      </c>
      <c r="AL1135" s="128"/>
    </row>
    <row r="1136" spans="3:38" x14ac:dyDescent="0.2">
      <c r="C1136" s="150">
        <v>1128</v>
      </c>
      <c r="D1136" s="151"/>
      <c r="E1136" s="21"/>
      <c r="F1136" s="24"/>
      <c r="G1136" s="3"/>
      <c r="H1136" s="3"/>
      <c r="I1136" s="26"/>
      <c r="J1136" s="26"/>
      <c r="K1136" s="33"/>
      <c r="L1136" s="34"/>
      <c r="M1136" s="34" t="str">
        <f t="shared" si="285"/>
        <v/>
      </c>
      <c r="N1136" s="34" t="str">
        <f t="shared" si="283"/>
        <v/>
      </c>
      <c r="O1136" s="34"/>
      <c r="P1136" s="34" t="str">
        <f t="shared" si="284"/>
        <v/>
      </c>
      <c r="Q1136" s="34" t="str">
        <f t="shared" si="286"/>
        <v/>
      </c>
      <c r="R1136" s="34" t="str">
        <f t="shared" si="287"/>
        <v/>
      </c>
      <c r="S1136" s="19" t="str">
        <f t="shared" si="288"/>
        <v/>
      </c>
      <c r="T1136" s="19"/>
      <c r="U1136" s="19" t="str">
        <f t="shared" si="295"/>
        <v/>
      </c>
      <c r="V1136" s="19" t="str">
        <f t="shared" si="289"/>
        <v/>
      </c>
      <c r="W1136" s="19" t="str">
        <f t="shared" si="290"/>
        <v/>
      </c>
      <c r="X1136" s="19" t="str">
        <f t="shared" si="291"/>
        <v/>
      </c>
      <c r="Y1136" s="19" t="str">
        <f t="shared" si="296"/>
        <v/>
      </c>
      <c r="Z1136" s="27" t="str">
        <f t="shared" si="292"/>
        <v/>
      </c>
      <c r="AA1136" s="32"/>
      <c r="AB1136" s="36"/>
      <c r="AC1136" s="35" t="str">
        <f t="shared" si="282"/>
        <v/>
      </c>
      <c r="AD1136" s="35" t="str">
        <f>IF(AA1136="","",SUMIFS(商品管理表!$N$8:$N$10000,商品管理表!$C$8:$C$10000,仕入れ管理表!$D1136,商品管理表!$Y$8:$Y$10000,"済"))</f>
        <v/>
      </c>
      <c r="AE1136" s="35" t="str">
        <f t="shared" si="297"/>
        <v/>
      </c>
      <c r="AF1136" s="18"/>
      <c r="AG1136" s="18"/>
      <c r="AH1136" s="18"/>
      <c r="AI1136" s="156" t="str">
        <f t="shared" si="293"/>
        <v/>
      </c>
      <c r="AJ1136" s="127"/>
      <c r="AK1136" s="128" t="str">
        <f t="shared" si="294"/>
        <v/>
      </c>
      <c r="AL1136" s="128"/>
    </row>
    <row r="1137" spans="3:38" x14ac:dyDescent="0.2">
      <c r="C1137" s="150">
        <v>1129</v>
      </c>
      <c r="D1137" s="151"/>
      <c r="E1137" s="21"/>
      <c r="F1137" s="24"/>
      <c r="G1137" s="3"/>
      <c r="H1137" s="3"/>
      <c r="I1137" s="26"/>
      <c r="J1137" s="26"/>
      <c r="K1137" s="33"/>
      <c r="L1137" s="34"/>
      <c r="M1137" s="34" t="str">
        <f t="shared" si="285"/>
        <v/>
      </c>
      <c r="N1137" s="34" t="str">
        <f t="shared" si="283"/>
        <v/>
      </c>
      <c r="O1137" s="34"/>
      <c r="P1137" s="34" t="str">
        <f t="shared" si="284"/>
        <v/>
      </c>
      <c r="Q1137" s="34" t="str">
        <f t="shared" si="286"/>
        <v/>
      </c>
      <c r="R1137" s="34" t="str">
        <f t="shared" si="287"/>
        <v/>
      </c>
      <c r="S1137" s="19" t="str">
        <f t="shared" si="288"/>
        <v/>
      </c>
      <c r="T1137" s="19"/>
      <c r="U1137" s="19" t="str">
        <f t="shared" si="295"/>
        <v/>
      </c>
      <c r="V1137" s="19" t="str">
        <f t="shared" si="289"/>
        <v/>
      </c>
      <c r="W1137" s="19" t="str">
        <f t="shared" si="290"/>
        <v/>
      </c>
      <c r="X1137" s="19" t="str">
        <f t="shared" si="291"/>
        <v/>
      </c>
      <c r="Y1137" s="19" t="str">
        <f t="shared" si="296"/>
        <v/>
      </c>
      <c r="Z1137" s="27" t="str">
        <f t="shared" si="292"/>
        <v/>
      </c>
      <c r="AA1137" s="32"/>
      <c r="AB1137" s="36"/>
      <c r="AC1137" s="35" t="str">
        <f t="shared" si="282"/>
        <v/>
      </c>
      <c r="AD1137" s="35" t="str">
        <f>IF(AA1137="","",SUMIFS(商品管理表!$N$8:$N$10000,商品管理表!$C$8:$C$10000,仕入れ管理表!$D1137,商品管理表!$Y$8:$Y$10000,"済"))</f>
        <v/>
      </c>
      <c r="AE1137" s="35" t="str">
        <f t="shared" si="297"/>
        <v/>
      </c>
      <c r="AF1137" s="18"/>
      <c r="AG1137" s="18"/>
      <c r="AH1137" s="18"/>
      <c r="AI1137" s="156" t="str">
        <f t="shared" si="293"/>
        <v/>
      </c>
      <c r="AJ1137" s="127"/>
      <c r="AK1137" s="128" t="str">
        <f t="shared" si="294"/>
        <v/>
      </c>
      <c r="AL1137" s="128"/>
    </row>
    <row r="1138" spans="3:38" x14ac:dyDescent="0.2">
      <c r="C1138" s="150">
        <v>1130</v>
      </c>
      <c r="D1138" s="151"/>
      <c r="E1138" s="21"/>
      <c r="F1138" s="24"/>
      <c r="G1138" s="3"/>
      <c r="H1138" s="3"/>
      <c r="I1138" s="26"/>
      <c r="J1138" s="26"/>
      <c r="K1138" s="33"/>
      <c r="L1138" s="34"/>
      <c r="M1138" s="34" t="str">
        <f t="shared" si="285"/>
        <v/>
      </c>
      <c r="N1138" s="34" t="str">
        <f t="shared" si="283"/>
        <v/>
      </c>
      <c r="O1138" s="34"/>
      <c r="P1138" s="34" t="str">
        <f t="shared" si="284"/>
        <v/>
      </c>
      <c r="Q1138" s="34" t="str">
        <f t="shared" si="286"/>
        <v/>
      </c>
      <c r="R1138" s="34" t="str">
        <f t="shared" si="287"/>
        <v/>
      </c>
      <c r="S1138" s="19" t="str">
        <f t="shared" si="288"/>
        <v/>
      </c>
      <c r="T1138" s="19"/>
      <c r="U1138" s="19" t="str">
        <f t="shared" si="295"/>
        <v/>
      </c>
      <c r="V1138" s="19" t="str">
        <f t="shared" si="289"/>
        <v/>
      </c>
      <c r="W1138" s="19" t="str">
        <f t="shared" si="290"/>
        <v/>
      </c>
      <c r="X1138" s="19" t="str">
        <f t="shared" si="291"/>
        <v/>
      </c>
      <c r="Y1138" s="19" t="str">
        <f t="shared" si="296"/>
        <v/>
      </c>
      <c r="Z1138" s="27" t="str">
        <f t="shared" si="292"/>
        <v/>
      </c>
      <c r="AA1138" s="32"/>
      <c r="AB1138" s="36"/>
      <c r="AC1138" s="35" t="str">
        <f t="shared" si="282"/>
        <v/>
      </c>
      <c r="AD1138" s="35" t="str">
        <f>IF(AA1138="","",SUMIFS(商品管理表!$N$8:$N$10000,商品管理表!$C$8:$C$10000,仕入れ管理表!$D1138,商品管理表!$Y$8:$Y$10000,"済"))</f>
        <v/>
      </c>
      <c r="AE1138" s="35" t="str">
        <f t="shared" si="297"/>
        <v/>
      </c>
      <c r="AF1138" s="18"/>
      <c r="AG1138" s="18"/>
      <c r="AH1138" s="18"/>
      <c r="AI1138" s="156" t="str">
        <f t="shared" si="293"/>
        <v/>
      </c>
      <c r="AJ1138" s="127"/>
      <c r="AK1138" s="128" t="str">
        <f t="shared" si="294"/>
        <v/>
      </c>
      <c r="AL1138" s="128"/>
    </row>
    <row r="1139" spans="3:38" x14ac:dyDescent="0.2">
      <c r="C1139" s="150">
        <v>1131</v>
      </c>
      <c r="D1139" s="151"/>
      <c r="E1139" s="21"/>
      <c r="F1139" s="24"/>
      <c r="G1139" s="3"/>
      <c r="H1139" s="3"/>
      <c r="I1139" s="26"/>
      <c r="J1139" s="26"/>
      <c r="K1139" s="33"/>
      <c r="L1139" s="34"/>
      <c r="M1139" s="34" t="str">
        <f t="shared" si="285"/>
        <v/>
      </c>
      <c r="N1139" s="34" t="str">
        <f t="shared" si="283"/>
        <v/>
      </c>
      <c r="O1139" s="34"/>
      <c r="P1139" s="34" t="str">
        <f t="shared" si="284"/>
        <v/>
      </c>
      <c r="Q1139" s="34" t="str">
        <f t="shared" si="286"/>
        <v/>
      </c>
      <c r="R1139" s="34" t="str">
        <f t="shared" si="287"/>
        <v/>
      </c>
      <c r="S1139" s="19" t="str">
        <f t="shared" si="288"/>
        <v/>
      </c>
      <c r="T1139" s="19"/>
      <c r="U1139" s="19" t="str">
        <f t="shared" si="295"/>
        <v/>
      </c>
      <c r="V1139" s="19" t="str">
        <f t="shared" si="289"/>
        <v/>
      </c>
      <c r="W1139" s="19" t="str">
        <f t="shared" si="290"/>
        <v/>
      </c>
      <c r="X1139" s="19" t="str">
        <f t="shared" si="291"/>
        <v/>
      </c>
      <c r="Y1139" s="19" t="str">
        <f t="shared" si="296"/>
        <v/>
      </c>
      <c r="Z1139" s="27" t="str">
        <f t="shared" si="292"/>
        <v/>
      </c>
      <c r="AA1139" s="32"/>
      <c r="AB1139" s="36"/>
      <c r="AC1139" s="35" t="str">
        <f t="shared" si="282"/>
        <v/>
      </c>
      <c r="AD1139" s="35" t="str">
        <f>IF(AA1139="","",SUMIFS(商品管理表!$N$8:$N$10000,商品管理表!$C$8:$C$10000,仕入れ管理表!$D1139,商品管理表!$Y$8:$Y$10000,"済"))</f>
        <v/>
      </c>
      <c r="AE1139" s="35" t="str">
        <f t="shared" si="297"/>
        <v/>
      </c>
      <c r="AF1139" s="18"/>
      <c r="AG1139" s="18"/>
      <c r="AH1139" s="18"/>
      <c r="AI1139" s="156" t="str">
        <f t="shared" si="293"/>
        <v/>
      </c>
      <c r="AJ1139" s="127"/>
      <c r="AK1139" s="128" t="str">
        <f t="shared" si="294"/>
        <v/>
      </c>
      <c r="AL1139" s="128"/>
    </row>
    <row r="1140" spans="3:38" x14ac:dyDescent="0.2">
      <c r="C1140" s="150">
        <v>1132</v>
      </c>
      <c r="D1140" s="151"/>
      <c r="E1140" s="21"/>
      <c r="F1140" s="24"/>
      <c r="G1140" s="3"/>
      <c r="H1140" s="3"/>
      <c r="I1140" s="26"/>
      <c r="J1140" s="26"/>
      <c r="K1140" s="33"/>
      <c r="L1140" s="34"/>
      <c r="M1140" s="34" t="str">
        <f t="shared" si="285"/>
        <v/>
      </c>
      <c r="N1140" s="34" t="str">
        <f t="shared" si="283"/>
        <v/>
      </c>
      <c r="O1140" s="34"/>
      <c r="P1140" s="34" t="str">
        <f t="shared" si="284"/>
        <v/>
      </c>
      <c r="Q1140" s="34" t="str">
        <f t="shared" si="286"/>
        <v/>
      </c>
      <c r="R1140" s="34" t="str">
        <f t="shared" si="287"/>
        <v/>
      </c>
      <c r="S1140" s="19" t="str">
        <f t="shared" si="288"/>
        <v/>
      </c>
      <c r="T1140" s="19"/>
      <c r="U1140" s="19" t="str">
        <f t="shared" si="295"/>
        <v/>
      </c>
      <c r="V1140" s="19" t="str">
        <f t="shared" si="289"/>
        <v/>
      </c>
      <c r="W1140" s="19" t="str">
        <f t="shared" si="290"/>
        <v/>
      </c>
      <c r="X1140" s="19" t="str">
        <f t="shared" si="291"/>
        <v/>
      </c>
      <c r="Y1140" s="19" t="str">
        <f t="shared" si="296"/>
        <v/>
      </c>
      <c r="Z1140" s="27" t="str">
        <f t="shared" si="292"/>
        <v/>
      </c>
      <c r="AA1140" s="32"/>
      <c r="AB1140" s="36"/>
      <c r="AC1140" s="35" t="str">
        <f t="shared" si="282"/>
        <v/>
      </c>
      <c r="AD1140" s="35" t="str">
        <f>IF(AA1140="","",SUMIFS(商品管理表!$N$8:$N$10000,商品管理表!$C$8:$C$10000,仕入れ管理表!$D1140,商品管理表!$Y$8:$Y$10000,"済"))</f>
        <v/>
      </c>
      <c r="AE1140" s="35" t="str">
        <f t="shared" si="297"/>
        <v/>
      </c>
      <c r="AF1140" s="18"/>
      <c r="AG1140" s="18"/>
      <c r="AH1140" s="18"/>
      <c r="AI1140" s="156" t="str">
        <f t="shared" si="293"/>
        <v/>
      </c>
      <c r="AJ1140" s="127"/>
      <c r="AK1140" s="128" t="str">
        <f t="shared" si="294"/>
        <v/>
      </c>
      <c r="AL1140" s="128"/>
    </row>
    <row r="1141" spans="3:38" x14ac:dyDescent="0.2">
      <c r="C1141" s="150">
        <v>1133</v>
      </c>
      <c r="D1141" s="151"/>
      <c r="E1141" s="21"/>
      <c r="F1141" s="24"/>
      <c r="G1141" s="3"/>
      <c r="H1141" s="3"/>
      <c r="I1141" s="26"/>
      <c r="J1141" s="26"/>
      <c r="K1141" s="33"/>
      <c r="L1141" s="34"/>
      <c r="M1141" s="34" t="str">
        <f t="shared" si="285"/>
        <v/>
      </c>
      <c r="N1141" s="34" t="str">
        <f t="shared" si="283"/>
        <v/>
      </c>
      <c r="O1141" s="34"/>
      <c r="P1141" s="34" t="str">
        <f t="shared" si="284"/>
        <v/>
      </c>
      <c r="Q1141" s="34" t="str">
        <f t="shared" si="286"/>
        <v/>
      </c>
      <c r="R1141" s="34" t="str">
        <f t="shared" si="287"/>
        <v/>
      </c>
      <c r="S1141" s="19" t="str">
        <f t="shared" si="288"/>
        <v/>
      </c>
      <c r="T1141" s="19"/>
      <c r="U1141" s="19" t="str">
        <f t="shared" si="295"/>
        <v/>
      </c>
      <c r="V1141" s="19" t="str">
        <f t="shared" si="289"/>
        <v/>
      </c>
      <c r="W1141" s="19" t="str">
        <f t="shared" si="290"/>
        <v/>
      </c>
      <c r="X1141" s="19" t="str">
        <f t="shared" si="291"/>
        <v/>
      </c>
      <c r="Y1141" s="19" t="str">
        <f t="shared" si="296"/>
        <v/>
      </c>
      <c r="Z1141" s="27" t="str">
        <f t="shared" si="292"/>
        <v/>
      </c>
      <c r="AA1141" s="32"/>
      <c r="AB1141" s="36"/>
      <c r="AC1141" s="35" t="str">
        <f t="shared" si="282"/>
        <v/>
      </c>
      <c r="AD1141" s="35" t="str">
        <f>IF(AA1141="","",SUMIFS(商品管理表!$N$8:$N$10000,商品管理表!$C$8:$C$10000,仕入れ管理表!$D1141,商品管理表!$Y$8:$Y$10000,"済"))</f>
        <v/>
      </c>
      <c r="AE1141" s="35" t="str">
        <f t="shared" si="297"/>
        <v/>
      </c>
      <c r="AF1141" s="18"/>
      <c r="AG1141" s="18"/>
      <c r="AH1141" s="18"/>
      <c r="AI1141" s="156" t="str">
        <f t="shared" si="293"/>
        <v/>
      </c>
      <c r="AJ1141" s="127"/>
      <c r="AK1141" s="128" t="str">
        <f t="shared" si="294"/>
        <v/>
      </c>
      <c r="AL1141" s="128"/>
    </row>
    <row r="1142" spans="3:38" x14ac:dyDescent="0.2">
      <c r="C1142" s="150">
        <v>1134</v>
      </c>
      <c r="D1142" s="151"/>
      <c r="E1142" s="21"/>
      <c r="F1142" s="24"/>
      <c r="G1142" s="3"/>
      <c r="H1142" s="3"/>
      <c r="I1142" s="26"/>
      <c r="J1142" s="26"/>
      <c r="K1142" s="33"/>
      <c r="L1142" s="34"/>
      <c r="M1142" s="34" t="str">
        <f t="shared" si="285"/>
        <v/>
      </c>
      <c r="N1142" s="34" t="str">
        <f t="shared" si="283"/>
        <v/>
      </c>
      <c r="O1142" s="34"/>
      <c r="P1142" s="34" t="str">
        <f t="shared" si="284"/>
        <v/>
      </c>
      <c r="Q1142" s="34" t="str">
        <f t="shared" si="286"/>
        <v/>
      </c>
      <c r="R1142" s="34" t="str">
        <f t="shared" si="287"/>
        <v/>
      </c>
      <c r="S1142" s="19" t="str">
        <f t="shared" si="288"/>
        <v/>
      </c>
      <c r="T1142" s="19"/>
      <c r="U1142" s="19" t="str">
        <f t="shared" si="295"/>
        <v/>
      </c>
      <c r="V1142" s="19" t="str">
        <f t="shared" si="289"/>
        <v/>
      </c>
      <c r="W1142" s="19" t="str">
        <f t="shared" si="290"/>
        <v/>
      </c>
      <c r="X1142" s="19" t="str">
        <f t="shared" si="291"/>
        <v/>
      </c>
      <c r="Y1142" s="19" t="str">
        <f t="shared" si="296"/>
        <v/>
      </c>
      <c r="Z1142" s="27" t="str">
        <f t="shared" si="292"/>
        <v/>
      </c>
      <c r="AA1142" s="32"/>
      <c r="AB1142" s="36"/>
      <c r="AC1142" s="35" t="str">
        <f t="shared" si="282"/>
        <v/>
      </c>
      <c r="AD1142" s="35" t="str">
        <f>IF(AA1142="","",SUMIFS(商品管理表!$N$8:$N$10000,商品管理表!$C$8:$C$10000,仕入れ管理表!$D1142,商品管理表!$Y$8:$Y$10000,"済"))</f>
        <v/>
      </c>
      <c r="AE1142" s="35" t="str">
        <f t="shared" si="297"/>
        <v/>
      </c>
      <c r="AF1142" s="18"/>
      <c r="AG1142" s="18"/>
      <c r="AH1142" s="18"/>
      <c r="AI1142" s="156" t="str">
        <f t="shared" si="293"/>
        <v/>
      </c>
      <c r="AJ1142" s="127"/>
      <c r="AK1142" s="128" t="str">
        <f t="shared" si="294"/>
        <v/>
      </c>
      <c r="AL1142" s="128"/>
    </row>
    <row r="1143" spans="3:38" x14ac:dyDescent="0.2">
      <c r="C1143" s="150">
        <v>1135</v>
      </c>
      <c r="D1143" s="151"/>
      <c r="E1143" s="21"/>
      <c r="F1143" s="24"/>
      <c r="G1143" s="3"/>
      <c r="H1143" s="3"/>
      <c r="I1143" s="26"/>
      <c r="J1143" s="26"/>
      <c r="K1143" s="33"/>
      <c r="L1143" s="34"/>
      <c r="M1143" s="34" t="str">
        <f t="shared" si="285"/>
        <v/>
      </c>
      <c r="N1143" s="34" t="str">
        <f t="shared" si="283"/>
        <v/>
      </c>
      <c r="O1143" s="34"/>
      <c r="P1143" s="34" t="str">
        <f t="shared" si="284"/>
        <v/>
      </c>
      <c r="Q1143" s="34" t="str">
        <f t="shared" si="286"/>
        <v/>
      </c>
      <c r="R1143" s="34" t="str">
        <f t="shared" si="287"/>
        <v/>
      </c>
      <c r="S1143" s="19" t="str">
        <f t="shared" si="288"/>
        <v/>
      </c>
      <c r="T1143" s="19"/>
      <c r="U1143" s="19" t="str">
        <f t="shared" si="295"/>
        <v/>
      </c>
      <c r="V1143" s="19" t="str">
        <f t="shared" si="289"/>
        <v/>
      </c>
      <c r="W1143" s="19" t="str">
        <f t="shared" si="290"/>
        <v/>
      </c>
      <c r="X1143" s="19" t="str">
        <f t="shared" si="291"/>
        <v/>
      </c>
      <c r="Y1143" s="19" t="str">
        <f t="shared" si="296"/>
        <v/>
      </c>
      <c r="Z1143" s="27" t="str">
        <f t="shared" si="292"/>
        <v/>
      </c>
      <c r="AA1143" s="32"/>
      <c r="AB1143" s="36"/>
      <c r="AC1143" s="35" t="str">
        <f t="shared" si="282"/>
        <v/>
      </c>
      <c r="AD1143" s="35" t="str">
        <f>IF(AA1143="","",SUMIFS(商品管理表!$N$8:$N$10000,商品管理表!$C$8:$C$10000,仕入れ管理表!$D1143,商品管理表!$Y$8:$Y$10000,"済"))</f>
        <v/>
      </c>
      <c r="AE1143" s="35" t="str">
        <f t="shared" si="297"/>
        <v/>
      </c>
      <c r="AF1143" s="18"/>
      <c r="AG1143" s="18"/>
      <c r="AH1143" s="18"/>
      <c r="AI1143" s="156" t="str">
        <f t="shared" si="293"/>
        <v/>
      </c>
      <c r="AJ1143" s="127"/>
      <c r="AK1143" s="128" t="str">
        <f t="shared" si="294"/>
        <v/>
      </c>
      <c r="AL1143" s="128"/>
    </row>
    <row r="1144" spans="3:38" x14ac:dyDescent="0.2">
      <c r="C1144" s="150">
        <v>1136</v>
      </c>
      <c r="D1144" s="151"/>
      <c r="E1144" s="21"/>
      <c r="F1144" s="24"/>
      <c r="G1144" s="3"/>
      <c r="H1144" s="3"/>
      <c r="I1144" s="26"/>
      <c r="J1144" s="26"/>
      <c r="K1144" s="33"/>
      <c r="L1144" s="34"/>
      <c r="M1144" s="34" t="str">
        <f t="shared" si="285"/>
        <v/>
      </c>
      <c r="N1144" s="34" t="str">
        <f t="shared" si="283"/>
        <v/>
      </c>
      <c r="O1144" s="34"/>
      <c r="P1144" s="34" t="str">
        <f t="shared" si="284"/>
        <v/>
      </c>
      <c r="Q1144" s="34" t="str">
        <f t="shared" si="286"/>
        <v/>
      </c>
      <c r="R1144" s="34" t="str">
        <f t="shared" si="287"/>
        <v/>
      </c>
      <c r="S1144" s="19" t="str">
        <f t="shared" si="288"/>
        <v/>
      </c>
      <c r="T1144" s="19"/>
      <c r="U1144" s="19" t="str">
        <f t="shared" si="295"/>
        <v/>
      </c>
      <c r="V1144" s="19" t="str">
        <f t="shared" si="289"/>
        <v/>
      </c>
      <c r="W1144" s="19" t="str">
        <f t="shared" si="290"/>
        <v/>
      </c>
      <c r="X1144" s="19" t="str">
        <f t="shared" si="291"/>
        <v/>
      </c>
      <c r="Y1144" s="19" t="str">
        <f t="shared" si="296"/>
        <v/>
      </c>
      <c r="Z1144" s="27" t="str">
        <f t="shared" si="292"/>
        <v/>
      </c>
      <c r="AA1144" s="32"/>
      <c r="AB1144" s="36"/>
      <c r="AC1144" s="35" t="str">
        <f t="shared" si="282"/>
        <v/>
      </c>
      <c r="AD1144" s="35" t="str">
        <f>IF(AA1144="","",SUMIFS(商品管理表!$N$8:$N$10000,商品管理表!$C$8:$C$10000,仕入れ管理表!$D1144,商品管理表!$Y$8:$Y$10000,"済"))</f>
        <v/>
      </c>
      <c r="AE1144" s="35" t="str">
        <f t="shared" si="297"/>
        <v/>
      </c>
      <c r="AF1144" s="18"/>
      <c r="AG1144" s="18"/>
      <c r="AH1144" s="18"/>
      <c r="AI1144" s="156" t="str">
        <f t="shared" si="293"/>
        <v/>
      </c>
      <c r="AJ1144" s="127"/>
      <c r="AK1144" s="128" t="str">
        <f t="shared" si="294"/>
        <v/>
      </c>
      <c r="AL1144" s="128"/>
    </row>
    <row r="1145" spans="3:38" x14ac:dyDescent="0.2">
      <c r="C1145" s="150">
        <v>1137</v>
      </c>
      <c r="D1145" s="151"/>
      <c r="E1145" s="21"/>
      <c r="F1145" s="24"/>
      <c r="G1145" s="3"/>
      <c r="H1145" s="3"/>
      <c r="I1145" s="26"/>
      <c r="J1145" s="26"/>
      <c r="K1145" s="33"/>
      <c r="L1145" s="34"/>
      <c r="M1145" s="34" t="str">
        <f t="shared" si="285"/>
        <v/>
      </c>
      <c r="N1145" s="34" t="str">
        <f>IF(L1145="","",L1145)</f>
        <v/>
      </c>
      <c r="O1145" s="34"/>
      <c r="P1145" s="34" t="str">
        <f t="shared" si="284"/>
        <v/>
      </c>
      <c r="Q1145" s="34" t="str">
        <f t="shared" si="286"/>
        <v/>
      </c>
      <c r="R1145" s="34" t="str">
        <f t="shared" si="287"/>
        <v/>
      </c>
      <c r="S1145" s="19" t="str">
        <f t="shared" si="288"/>
        <v/>
      </c>
      <c r="T1145" s="19"/>
      <c r="U1145" s="19" t="str">
        <f t="shared" si="295"/>
        <v/>
      </c>
      <c r="V1145" s="19" t="str">
        <f t="shared" si="289"/>
        <v/>
      </c>
      <c r="W1145" s="19" t="str">
        <f t="shared" si="290"/>
        <v/>
      </c>
      <c r="X1145" s="19" t="str">
        <f t="shared" si="291"/>
        <v/>
      </c>
      <c r="Y1145" s="19" t="str">
        <f t="shared" si="296"/>
        <v/>
      </c>
      <c r="Z1145" s="27" t="str">
        <f t="shared" si="292"/>
        <v/>
      </c>
      <c r="AA1145" s="32"/>
      <c r="AB1145" s="36"/>
      <c r="AC1145" s="35" t="str">
        <f t="shared" si="282"/>
        <v/>
      </c>
      <c r="AD1145" s="35" t="str">
        <f>IF(AA1145="","",SUMIFS(商品管理表!$N$8:$N$10000,商品管理表!$C$8:$C$10000,仕入れ管理表!$D1145,商品管理表!$Y$8:$Y$10000,"済"))</f>
        <v/>
      </c>
      <c r="AE1145" s="35" t="str">
        <f t="shared" si="297"/>
        <v/>
      </c>
      <c r="AF1145" s="18"/>
      <c r="AG1145" s="18"/>
      <c r="AH1145" s="18"/>
      <c r="AI1145" s="156" t="str">
        <f t="shared" si="293"/>
        <v/>
      </c>
      <c r="AJ1145" s="127"/>
      <c r="AK1145" s="128" t="str">
        <f t="shared" si="294"/>
        <v/>
      </c>
      <c r="AL1145" s="128"/>
    </row>
  </sheetData>
  <autoFilter ref="A7:AK7" xr:uid="{5B37C6FB-887E-49A4-9F7F-F701EFE565D5}"/>
  <mergeCells count="9">
    <mergeCell ref="Q5:S5"/>
    <mergeCell ref="T5:U5"/>
    <mergeCell ref="V5:W5"/>
    <mergeCell ref="X5:Z5"/>
    <mergeCell ref="E2:F4"/>
    <mergeCell ref="L5:M5"/>
    <mergeCell ref="K2:M3"/>
    <mergeCell ref="N2:O3"/>
    <mergeCell ref="N5:P5"/>
  </mergeCells>
  <phoneticPr fontId="1"/>
  <conditionalFormatting sqref="AL8">
    <cfRule type="expression" dxfId="33" priority="19">
      <formula>$AE8=0</formula>
    </cfRule>
    <cfRule type="expression" dxfId="32" priority="20">
      <formula>$AB8&lt;&gt;""</formula>
    </cfRule>
    <cfRule type="expression" dxfId="31" priority="21">
      <formula>$AA8="済"</formula>
    </cfRule>
  </conditionalFormatting>
  <conditionalFormatting sqref="C8:AB8 D11:M11 D13:M13 D15:M15 D17:M17 D19:M19 D21:M21 D23:M23 D25:M25 D27:M27 D29:M29 D31:M31 D33:M33 D35:M35 D37:M37 D39:M39 D41:M41 D43:M43 D45:M45 D47:M47 D49:M49 D51:M51 D53:M53 D55:M55 D57:M57 D59:M59 D61:M61 D63:M63 D65:M65 D67:M67 D69:M69 D71:M71 D73:M73 D75:M75 D77:M77 D79:M79 D81:M81 D83:M83 D85:M85 D87:M87 D89:M89 D91:M91 D93:M93 D95:M95 D97:M97 D99:M99 D101:M101 D103:M103 D105:M105 D107:M107 D109:M109 D111:M111 D113:M113 D115:M115 D117:M117 D119:M119 D121:M121 D123:M123 D125:M125 D127:M127 D129:M129 D131:M131 D133:M133 D135:M135 D137:M137 D139:M139 D141:M141 D143:M143 D145:M145 D147:M147 D149:M149 D151:M151 D153:M153 D155:M155 D157:M157 D159:M159 D161:M161 D163:M163 D165:M165 D167:M167 D169:M169 D171:M171 D173:M173 D175:M175 D177:M177 D179:M179 D181:M181 D183:M183 D185:M185 D187:M187 D189:M189 D191:M191 D193:M193 D195:M195 D197:M197 D199:M199 D201:M201 D203:M203 D205:M205 D207:M207 D209:M209 D211:M211 D213:M213 D215:M215 D217:M217 D219:M219 D221:M221 D223:M223 D225:M225 D227:M227 D229:M229 D231:M231 D233:M233 D235:M235 D237:M237 D239:M239 D241:M241 D243:M243 D245:M245 D247:M247 D249:M249 D251:M251 D253:M253 D255:M255 D257:M257 D259:M259 D261:M261 D263:M263 D265:M265 D267:M267 D269:M269 D271:M271 D273:M273 D275:M275 D277:M277 D279:M279 D281:M281 D283:M283 D285:M285 D287:M287 D289:M289 D291:M291 D293:M293 D295:M295 D297:M297 D299:M299 D301:M301 D303:M303 D305:M305 D307:M307 D309:M309 D311:M311 D313:M313 D315:M315 D317:M317 D319:M319 D321:M321 D323:M323 D325:M325 D327:M327 D329:M329 D331:M331 D333:M333 D335:M335 D337:M337 D339:M339 D341:M341 D343:M343 D345:M345 D347:M347 D349:M349 D351:M351 D353:M353 D355:M355 D357:M357 D359:M359 D361:M361 D363:M363 D365:M365 D367:M367 D369:M369 D371:M371 D373:M373 D375:M375 D377:M377 D379:M379 D381:M381 D383:M383 D385:M385 D387:M387 D389:M389 D391:M391 D393:M393 D395:M395 D397:M397 D399:M399 D401:M401 D403:M403 D405:M405 D407:M407 D409:M409 D411:M411 D413:M413 D415:M415 D417:M417 D419:M419 D421:M421 D423:M423 D425:M425 D427:M427 D429:M429 D431:M431 D433:M433 D435:M435 D437:M437 D439:M439 D441:M441 D443:M443 D445:M445 D447:M447 D449:M449 D451:M451 D453:M453 D455:M455 D457:M457 D459:M459 D461:M461 D463:M463 D465:M465 D467:M467 D469:M469 D471:M471 D473:M473 D475:M475 D477:M477 D479:M479 D481:M481 D483:M483 D485:M485 D487:M487 D489:M489 D491:M491 D493:M493 D495:M495 D497:M497 D499:M499 D501:M501 D503:M503 D505:M505 D507:M507 D509:M509 D511:M511 D513:M513 D515:M515 D517:M517 D519:M519 D521:M521 D523:M523 D525:M525 D527:M527 D529:M529 D531:M531 D533:M533 D535:M535 D537:M537 D539:M539 D541:M541 D543:M543 D545:M545 D547:M547 D549:M549 D551:M551 D553:M553 D555:M555 D557:M557 D559:M559 D561:M561 D563:M563 D565:M565 D567:M567 D569:M569 D571:M571 D573:M573 D575:M575 D577:M577 D579:M579 D581:M581 D583:M583 D585:M585 D587:M587 D589:M589 D591:M591 D593:M593 D595:M595 D597:M597 D599:M599 D601:M601 D603:M603 D605:M605 D607:M607 D609:M609 D611:M611 D613:M613 D615:M615 D617:M617 D619:M619 D621:M621 D623:M623 D625:M625 D627:M627 D629:M629 D631:M631 D633:M633 D635:M635 D637:M637 D639:M639 D641:M641 D643:M643 D645:M645 D647:M647 D649:M649 D651:M651 D653:M653 D655:M655 D657:M657 D659:M659 D661:M661 D663:M663 D665:M665 D667:M667 D669:M669 D671:M671 D673:M673 D675:M675 D677:M677 D679:M679 D681:M681 D683:M683 D685:M685 D687:M687 D689:M689 D691:M691 D693:M693 D695:M695 D697:M697 D699:M699 D701:M701 D703:M703 D705:M705 D707:M707 D709:M709 D711:M711 D713:M713 D715:M715 D717:M717 D719:M719 D721:M721 D723:M723 D725:M725 D727:M727 D729:M729 D731:M731 D733:M733 D735:M735 D737:M737 D739:M739 D741:M741 D743:M743 D745:M745 D747:M747 D749:M749 D751:M751 D753:M753 D755:M755 D757:M757 D759:M759 D761:M761 D763:M763 D765:M765 D767:M767 D769:M769 D771:M771 D773:M773 D775:M775 D777:M777 D779:M779 D781:M781 D783:M783 D785:M785 D787:M787 D789:M789 D791:M791 D793:M793 D795:M795 D797:M797 D799:M799 D801:M801 D803:M803 D805:M805 D807:M807 D809:M809 D811:M811 D813:M813 D815:M815 D817:M817 D819:M819 D821:M821 D823:M823 D825:M825 D827:M827 D829:M829 D831:M831 D833:M833 D835:M835 D837:M837 D839:M839 D841:M841 D843:M843 D845:M845 D847:M847 D849:M849 D851:M851 D853:M853 D855:M855 D857:M857 D859:M859 D861:M861 D863:M863 D865:M865 D867:M867 D869:M869 D871:M871 D873:M873 D875:M875 D877:M877 D879:M879 D881:M881 D883:M883 D885:M885 D887:M887 D889:M889 D891:M891 D893:M893 D895:M895 D897:M897 D899:M899 D901:M901 D903:M903 D905:M905 D907:M907 D909:M909 D911:M911 D913:M913 D915:M915 D917:M917 D919:M919 D921:M921 D923:M923 D925:M925 D927:M927 D929:M929 D931:M931 D933:M933 D935:M935 D937:M937 D939:M939 D941:M941 D943:M943 D945:M945 D947:M947 D949:M949 D951:M951 D953:M953 D955:M955 D957:M957 D959:M959 D961:M961 D963:M963 D965:M965 D967:M967 D969:M969 D971:M971 D973:M973 D975:M975 D977:M977 D979:M979 D981:M981 D983:M983 D985:M985 D987:M987 D989:M989 D991:M991 D993:M993 D995:M995 D997:M997 D999:M999 D1001:M1001 D1003:M1003 D1005:M1005 D1007:M1007 D1009:M1009 D1011:M1011 D1013:M1013 D1015:M1015 D1017:M1017 D1019:M1019 D1021:M1021 D1023:M1023 D1025:M1025 D1027:M1027 D1029:M1029 D1031:M1031 D1033:M1033 D1035:M1035 D1037:M1037 D1039:M1039 D1041:M1041 D1043:M1043 D1045:M1045 D1047:M1047 D1049:M1049 D1051:M1051 D1053:M1053 D1055:M1055 D1057:M1057 D1059:M1059 D1061:M1061 D1063:M1063 D1065:M1065 D1067:M1067 D1069:M1069 D1071:M1071 D1073:M1073 D1075:M1075 D1077:M1077 D1079:M1079 D1081:M1081 D1083:M1083 D1085:M1085 D1087:M1087 D1089:M1089 D1091:M1091 D1093:M1093 D1095:M1095 D1097:M1097 D1099:M1099 D1101:M1101 D1103:M1103 D1105:M1105 D1107:M1107 D1109:M1109 D1111:M1111 D1113:M1113 D1115:M1115 D1117:M1117 D1119:M1119 D1121:M1121 D1123:M1123 D1125:M1125 D1127:M1127 D1129:M1129 D1131:M1131 D1133:M1133 D1135:M1135 D1137:M1137 D1139:M1139 D1141:M1141 D1143:M1143 O1143 O1141 O1139 O1137 O1135 O1133 O1131 O1129 O1127 O1125 O1123 O1121 O1119 O1117 O1115 O1113 O1111 O1109 O1107 O1105 O1103 O1101 O1099 O1097 O1095 O1093 O1091 O1089 O1087 O1085 O1083 O1081 O1079 O1077 O1075 O1073 O1071 O1069 O1067 O1065 O1063 O1061 O1059 O1057 O1055 O1053 O1051 O1049 O1047 O1045 O1043 O1041 O1039 O1037 O1035 O1033 O1031 O1029 O1027 O1025 O1023 O1021 O1019 O1017 O1015 O1013 O1011 O1009 O1007 O1005 O1003 O1001 O999 O997 O995 O993 O991 O989 O987 O985 O983 O981 O979 O977 O975 O973 O971 O969 O967 O965 O963 O961 O959 O957 O955 O953 O951 O949 O947 O945 O943 O941 O939 O937 O935 O933 O931 O929 O927 O925 O923 O921 O919 O917 O915 O913 O911 O909 O907 O905 O903 O901 O899 O897 O895 O893 O891 O889 O887 O885 O883 O881 O879 O877 O875 O873 O871 O869 O867 O865 O863 O861 O859 O857 O855 O853 O851 O849 O847 O845 O843 O841 O839 O837 O835 O833 O831 O829 O827 O825 O823 O821 O819 O817 O815 O813 O811 O809 O807 O805 O803 O801 O799 O797 O795 O793 O791 O789 O787 O785 O783 O781 O779 O777 O775 O773 O771 O769 O767 O765 O763 O761 O759 O757 O755 O753 O751 O749 O747 O745 O743 O741 O739 O737 O735 O733 O731 O729 O727 O725 O723 O721 O719 O717 O715 O713 O711 O709 O707 O705 O703 O701 O699 O697 O695 O693 O691 O689 O687 O685 O683 O681 O679 O677 O675 O673 O671 O669 O667 O665 O663 O661 O659 O657 O655 O653 O651 O649 O647 O645 O643 O641 O639 O637 O635 O633 O631 O629 O627 O625 O623 O621 O619 O617 O615 O613 O611 O609 O607 O605 O603 O601 O599 O597 O595 O593 O591 O589 O587 O585 O583 O581 O579 O577 O575 O573 O571 O569 O567 O565 O563 O561 O559 O557 O555 O553 O551 O549 O547 O545 O543 O541 O539 O537 O535 O533 O531 O529 O527 O525 O523 O521 O519 O517 O515 O513 O511 O509 O507 O505 O503 O501 O499 O497 O495 O493 O491 O489 O487 O485 O483 O481 O479 O477 O475 O473 O471 O469 O467 O465 O463 O461 O459 O457 O455 O453 O451 O449 O447 O445 O443 O441 O439 O437 O435 O433 O431 O429 O427 O425 O423 O421 O419 O417 O415 O413 O411 O409 O407 O405 O403 O401 O399 O397 O395 O393 O391 O389 O387 O385 O383 O381 O379 O377 O375 O373 O371 O369 O367 O365 O363 O361 O359 O357 O355 O353 O351 O349 O347 O345 O343 O341 O339 O337 O335 O333 O331 O329 O327 O325 O323 O321 O319 O317 O315 O313 O311 O309 O307 O305 O303 O301 O299 O297 O295 O293 O291 O289 O287 O285 O283 O281 O279 O277 O275 O273 O271 O269 O267 O265 O263 O261 O259 O257 O255 O253 O251 O249 O247 O245 O243 O241 O239 O237 O235 O233 O231 O229 O227 O225 O223 O221 O219 O217 O215 O213 O211 O209 O207 O205 O203 O201 O199 O197 O195 O193 O191 O189 O187 O185 O183 O181 O179 O177 O175 O173 O171 O169 O167 O165 O163 O161 O159 O157 O155 O153 O151 O149 O147 O145 O143 O141 O139 O137 O135 O133 O131 O129 O127 O125 O123 O121 O119 O117 O115 O113 O111 O109 O107 O105 O103 O101 O99 O97 O95 O93 O91 O89 O87 O85 O83 O81 O79 O77 O75 O73 O71 O69 O67 O65 O63 O61 O59 O57 O55 O53 O51 O49 O47 O45 O43 O41 O39 O37 O35 O33 O31 O29 O27 O25 O23 O21 O19 O17 O15 O13 O11 N10:N1144 D1145:O1145 C9:P9 P10:P1145 AD8:AK8 C10:C1145">
    <cfRule type="expression" dxfId="30" priority="49">
      <formula>$AE8=0</formula>
    </cfRule>
    <cfRule type="expression" dxfId="29" priority="50">
      <formula>$AB8&lt;&gt;""</formula>
    </cfRule>
    <cfRule type="expression" dxfId="28" priority="51">
      <formula>$AA8="済"</formula>
    </cfRule>
  </conditionalFormatting>
  <conditionalFormatting sqref="AL9 AL11 AL13 AL15 AL17 AL19 AL21 AL23 AL25 AL27 AL29 AL31 AL33 AL35 AL37 AL39 AL41 AL43 AL45 AL47 AL49 AL51 AL53 AL55 AL57 AL59 AL61 AL63 AL65 AL67 AL69 AL71 AL73 AL75 AL77 AL79 AL81 AL83 AL85 AL87 AL89 AL91 AL93 AL95 AL97 AL99 AL101 AL103 AL105 AL107 AL109 AL111 AL113 AL115 AL117 AL119 AL121 AL123 AL125 AL127 AL129 AL131 AL133 AL135 AL137 AL139 AL141 AL143 AL145 AL147 AL149 AL151 AL153 AL155 AL157 AL159 AL161 AL163 AL165 AL167 AL169 AL171 AL173 AL175 AL177 AL179 AL181 AL183 AL185 AL187 AL189 AL191 AL193 AL195 AL197 AL199 AL201 AL203 AL205 AL207 AL209 AL211 AL213 AL215 AL217 AL219 AL221 AL223 AL225 AL227 AL229 AL231 AL233 AL235 AL237 AL239 AL241 AL243 AL245 AL247 AL249 AL251 AL253 AL255 AL257 AL259 AL261 AL263 AL265 AL267 AL269 AL271 AL273 AL275 AL277 AL279 AL281 AL283 AL285 AL287 AL289 AL291 AL293 AL295 AL297 AL299 AL301 AL303 AL305 AL307 AL309 AL311 AL313 AL315 AL317 AL319 AL321 AL323 AL325 AL327 AL329 AL331 AL333 AL335 AL337 AL339 AL341 AL343 AL345 AL347 AL349 AL351 AL353 AL355 AL357 AL359 AL361 AL363 AL365 AL367 AL369 AL371 AL373 AL375 AL377 AL379 AL381 AL383 AL385 AL387 AL389 AL391 AL393 AL395 AL397 AL399 AL401 AL403 AL405 AL407 AL409 AL411 AL413 AL415 AL417 AL419 AL421 AL423 AL425 AL427 AL429 AL431 AL433 AL435 AL437 AL439 AL441 AL443 AL445 AL447 AL449 AL451 AL453 AL455 AL457 AL459 AL461 AL463 AL465 AL467 AL469 AL471 AL473 AL475 AL477 AL479 AL481 AL483 AL485 AL487 AL489 AL491 AL493 AL495 AL497 AL499 AL501 AL503 AL505 AL507 AL509 AL511 AL513 AL515 AL517 AL519 AL521 AL523 AL525 AL527 AL529 AL531 AL533 AL535 AL537 AL539 AL541 AL543 AL545 AL547 AL549 AL551 AL553 AL555 AL557 AL559 AL561 AL563 AL565 AL567 AL569 AL571 AL573 AL575 AL577 AL579 AL581 AL583 AL585 AL587 AL589 AL591 AL593 AL595 AL597 AL599 AL601 AL603 AL605 AL607 AL609 AL611 AL613 AL615 AL617 AL619 AL621 AL623 AL625 AL627 AL629 AL631 AL633 AL635 AL637 AL639 AL641 AL643 AL645 AL647 AL649 AL651 AL653 AL655 AL657 AL659 AL661 AL663 AL665 AL667 AL669 AL671 AL673 AL675 AL677 AL679 AL681 AL683 AL685 AL687 AL689 AL691 AL693 AL695 AL697 AL699 AL701 AL703 AL705 AL707 AL709 AL711 AL713 AL715 AL717 AL719 AL721 AL723 AL725 AL727 AL729 AL731 AL733 AL735 AL737 AL739 AL741 AL743 AL745 AL747 AL749 AL751 AL753 AL755 AL757 AL759 AL761 AL763 AL765 AL767 AL769 AL771 AL773 AL775 AL777 AL779 AL781 AL783 AL785 AL787 AL789 AL791 AL793 AL795 AL797 AL799 AL801 AL803 AL805 AL807 AL809 AL811 AL813 AL815 AL817 AL819 AL821 AL823 AL825 AL827 AL829 AL831 AL833 AL835 AL837 AL839 AL841 AL843 AL845 AL847 AL849 AL851 AL853 AL855 AL857 AL859 AL861 AL863 AL865 AL867 AL869 AL871 AL873 AL875 AL877 AL879 AL881 AL883 AL885 AL887 AL889 AL891 AL893 AL895 AL897 AL899 AL901 AL903 AL905 AL907 AL909 AL911 AL913 AL915 AL917 AL919 AL921 AL923 AL925 AL927 AL929 AL931 AL933 AL935 AL937 AL939 AL941 AL943 AL945 AL947 AL949 AL951 AL953 AL955 AL957 AL959 AL961 AL963 AL965 AL967 AL969 AL971 AL973 AL975 AL977 AL979 AL981 AL983 AL985 AL987 AL989 AL991 AL993 AL995 AL997 AL999 AL1001 AL1003 AL1005 AL1007 AL1009 AL1011 AL1013 AL1015 AL1017 AL1019 AL1021 AL1023 AL1025 AL1027 AL1029 AL1031 AL1033 AL1035 AL1037 AL1039 AL1041 AL1043 AL1045 AL1047 AL1049 AL1051 AL1053 AL1055 AL1057 AL1059 AL1061 AL1063 AL1065 AL1067 AL1069 AL1071 AL1073 AL1075 AL1077 AL1079 AL1081 AL1083 AL1085 AL1087 AL1089 AL1091 AL1093 AL1095 AL1097 AL1099 AL1101 AL1103 AL1105 AL1107 AL1109 AL1111 AL1113 AL1115 AL1117 AL1119 AL1121 AL1123 AL1125 AL1127 AL1129 AL1131 AL1133 AL1135 AL1137 AL1139 AL1141 AL1143 AL1145">
    <cfRule type="expression" dxfId="27" priority="13">
      <formula>$AE9=0</formula>
    </cfRule>
    <cfRule type="expression" dxfId="26" priority="14">
      <formula>$AB9&lt;&gt;""</formula>
    </cfRule>
    <cfRule type="expression" dxfId="25" priority="15">
      <formula>$AA9="済"</formula>
    </cfRule>
  </conditionalFormatting>
  <conditionalFormatting sqref="Q9:AB9 Q11:AB11 Q13:AB13 Q15:AB15 Q17:AB17 Q19:AB19 Q21:AB21 Q23:AB23 Q25:AB25 Q27:AB27 Q29:AB29 Q31:AB31 Q33:AB33 Q35:AB35 Q37:AB37 Q39:AB39 Q41:AB41 Q43:AB43 Q45:AB45 Q47:AB47 Q49:AB49 Q51:AB51 Q53:AB53 Q55:AB55 Q57:AB57 Q59:AB59 Q61:AB61 Q63:AB63 Q65:AB65 Q67:AB67 Q69:AB69 Q71:AB71 Q73:AB73 Q75:AB75 Q77:AB77 Q79:AB79 Q81:AB81 Q83:AB83 Q85:AB85 Q87:AB87 Q89:AB89 Q91:AB91 Q93:AB93 Q95:AB95 Q97:AB97 Q99:AB99 Q101:AB101 Q103:AB103 Q105:AB105 Q107:AB107 Q109:AB109 Q111:AB111 Q113:AB113 Q115:AB115 Q117:AB117 Q119:AB119 Q121:AB121 Q123:AB123 Q125:AB125 Q127:AB127 Q129:AB129 Q131:AB131 Q133:AB133 Q135:AB135 Q137:AB137 Q139:AB139 Q141:AB141 Q143:AB143 Q145:AB145 Q147:AB147 Q149:AB149 Q151:AB151 Q153:AB153 Q155:AB155 Q157:AB157 Q159:AB159 Q161:AB161 Q163:AB163 Q165:AB165 Q167:AB167 Q169:AB169 Q171:AB171 Q173:AB173 Q175:AB175 Q177:AB177 Q179:AB179 Q181:AB181 Q183:AB183 Q185:AB185 Q187:AB187 Q189:AB189 Q191:AB191 Q193:AB193 Q195:AB195 Q197:AB197 Q199:AB199 Q201:AB201 Q203:AB203 Q205:AB205 Q207:AB207 Q209:AB209 Q211:AB211 Q213:AB213 Q215:AB215 Q217:AB217 Q219:AB219 Q221:AB221 Q223:AB223 Q225:AB225 Q227:AB227 Q229:AB229 Q231:AB231 Q233:AB233 Q235:AB235 Q237:AB237 Q239:AB239 Q241:AB241 Q243:AB243 Q245:AB245 Q247:AB247 Q249:AB249 Q251:AB251 Q253:AB253 Q255:AB255 Q257:AB257 Q259:AB259 Q261:AB261 Q263:AB263 Q265:AB265 Q267:AB267 Q269:AB269 Q271:AB271 Q273:AB273 Q275:AB275 Q277:AB277 Q279:AB279 Q281:AB281 Q283:AB283 Q285:AB285 Q287:AB287 Q289:AB289 Q291:AB291 Q293:AB293 Q295:AB295 Q297:AB297 Q299:AB299 Q301:AB301 Q303:AB303 Q305:AB305 Q307:AB307 Q309:AB309 Q311:AB311 Q313:AB313 Q315:AB315 Q317:AB317 Q319:AB319 Q321:AB321 Q323:AB323 Q325:AB325 Q327:AB327 Q329:AB329 Q331:AB331 Q333:AB333 Q335:AB335 Q337:AB337 Q339:AB339 Q341:AB341 Q343:AB343 Q345:AB345 Q347:AB347 Q349:AB349 Q351:AB351 Q353:AB353 Q355:AB355 Q357:AB357 Q359:AB359 Q361:AB361 Q363:AB363 Q365:AB365 Q367:AB367 Q369:AB369 Q371:AB371 Q373:AB373 Q375:AB375 Q377:AB377 Q379:AB379 Q381:AB381 Q383:AB383 Q385:AB385 Q387:AB387 Q389:AB389 Q391:AB391 Q393:AB393 Q395:AB395 Q397:AB397 Q399:AB399 Q401:AB401 Q403:AB403 Q405:AB405 Q407:AB407 Q409:AB409 Q411:AB411 Q413:AB413 Q415:AB415 Q417:AB417 Q419:AB419 Q421:AB421 Q423:AB423 Q425:AB425 Q427:AB427 Q429:AB429 Q431:AB431 Q433:AB433 Q435:AB435 Q437:AB437 Q439:AB439 Q441:AB441 Q443:AB443 Q445:AB445 Q447:AB447 Q449:AB449 Q451:AB451 Q453:AB453 Q455:AB455 Q457:AB457 Q459:AB459 Q461:AB461 Q463:AB463 Q465:AB465 Q467:AB467 Q469:AB469 Q471:AB471 Q473:AB473 Q475:AB475 Q477:AB477 Q479:AB479 Q481:AB481 Q483:AB483 Q485:AB485 Q487:AB487 Q489:AB489 Q491:AB491 Q493:AB493 Q495:AB495 Q497:AB497 Q499:AB499 Q501:AB501 Q503:AB503 Q505:AB505 Q507:AB507 Q509:AB509 Q511:AB511 Q513:AB513 Q515:AB515 Q517:AB517 Q519:AB519 Q521:AB521 Q523:AB523 Q525:AB525 Q527:AB527 Q529:AB529 Q531:AB531 Q533:AB533 Q535:AB535 Q537:AB537 Q539:AB539 Q541:AB541 Q543:AB543 Q545:AB545 Q547:AB547 Q549:AB549 Q551:AB551 Q553:AB553 Q555:AB555 Q557:AB557 Q559:AB559 Q561:AB561 Q563:AB563 Q565:AB565 Q567:AB567 Q569:AB569 Q571:AB571 Q573:AB573 Q575:AB575 Q577:AB577 Q579:AB579 Q581:AB581 Q583:AB583 Q585:AB585 Q587:AB587 Q589:AB589 Q591:AB591 Q593:AB593 Q595:AB595 Q597:AB597 Q599:AB599 Q601:AB601 Q603:AB603 Q605:AB605 Q607:AB607 Q609:AB609 Q611:AB611 Q613:AB613 Q615:AB615 Q617:AB617 Q619:AB619 Q621:AB621 Q623:AB623 Q625:AB625 Q627:AB627 Q629:AB629 Q631:AB631 Q633:AB633 Q635:AB635 Q637:AB637 Q639:AB639 Q641:AB641 Q643:AB643 Q645:AB645 Q647:AB647 Q649:AB649 Q651:AB651 Q653:AB653 Q655:AB655 Q657:AB657 Q659:AB659 Q661:AB661 Q663:AB663 Q665:AB665 Q667:AB667 Q669:AB669 Q671:AB671 Q673:AB673 Q675:AB675 Q677:AB677 Q679:AB679 Q681:AB681 Q683:AB683 Q685:AB685 Q687:AB687 Q689:AB689 Q691:AB691 Q693:AB693 Q695:AB695 Q697:AB697 Q699:AB699 Q701:AB701 Q703:AB703 Q705:AB705 Q707:AB707 Q709:AB709 Q711:AB711 Q713:AB713 Q715:AB715 Q717:AB717 Q719:AB719 Q721:AB721 Q723:AB723 Q725:AB725 Q727:AB727 Q729:AB729 Q731:AB731 Q733:AB733 Q735:AB735 Q737:AB737 Q739:AB739 Q741:AB741 Q743:AB743 Q745:AB745 Q747:AB747 Q749:AB749 Q751:AB751 Q753:AB753 Q755:AB755 Q757:AB757 Q759:AB759 Q761:AB761 Q763:AB763 Q765:AB765 Q767:AB767 Q769:AB769 Q771:AB771 Q773:AB773 Q775:AB775 Q777:AB777 Q779:AB779 Q781:AB781 Q783:AB783 Q785:AB785 Q787:AB787 Q789:AB789 Q791:AB791 Q793:AB793 Q795:AB795 Q797:AB797 Q799:AB799 Q801:AB801 Q803:AB803 Q805:AB805 Q807:AB807 Q809:AB809 Q811:AB811 Q813:AB813 Q815:AB815 Q817:AB817 Q819:AB819 Q821:AB821 Q823:AB823 Q825:AB825 Q827:AB827 Q829:AB829 Q831:AB831 Q833:AB833 Q835:AB835 Q837:AB837 Q839:AB839 Q841:AB841 Q843:AB843 Q845:AB845 Q847:AB847 Q849:AB849 Q851:AB851 Q853:AB853 Q855:AB855 Q857:AB857 Q859:AB859 Q861:AB861 Q863:AB863 Q865:AB865 Q867:AB867 Q869:AB869 Q871:AB871 Q873:AB873 Q875:AB875 Q877:AB877 Q879:AB879 Q881:AB881 Q883:AB883 Q885:AB885 Q887:AB887 Q889:AB889 Q891:AB891 Q893:AB893 Q895:AB895 Q897:AB897 Q899:AB899 Q901:AB901 Q903:AB903 Q905:AB905 Q907:AB907 Q909:AB909 Q911:AB911 Q913:AB913 Q915:AB915 Q917:AB917 Q919:AB919 Q921:AB921 Q923:AB923 Q925:AB925 Q927:AB927 Q929:AB929 Q931:AB931 Q933:AB933 Q935:AB935 Q937:AB937 Q939:AB939 Q941:AB941 Q943:AB943 Q945:AB945 Q947:AB947 Q949:AB949 Q951:AB951 Q953:AB953 Q955:AB955 Q957:AB957 Q959:AB959 Q961:AB961 Q963:AB963 Q965:AB965 Q967:AB967 Q969:AB969 Q971:AB971 Q973:AB973 Q975:AB975 Q977:AB977 Q979:AB979 Q981:AB981 Q983:AB983 Q985:AB985 Q987:AB987 Q989:AB989 Q991:AB991 Q993:AB993 Q995:AB995 Q997:AB997 Q999:AB999 Q1001:AB1001 Q1003:AB1003 Q1005:AB1005 Q1007:AB1007 Q1009:AB1009 Q1011:AB1011 Q1013:AB1013 Q1015:AB1015 Q1017:AB1017 Q1019:AB1019 Q1021:AB1021 Q1023:AB1023 Q1025:AB1025 Q1027:AB1027 Q1029:AB1029 Q1031:AB1031 Q1033:AB1033 Q1035:AB1035 Q1037:AB1037 Q1039:AB1039 Q1041:AB1041 Q1043:AB1043 Q1045:AB1045 Q1047:AB1047 Q1049:AB1049 Q1051:AB1051 Q1053:AB1053 Q1055:AB1055 Q1057:AB1057 Q1059:AB1059 Q1061:AB1061 Q1063:AB1063 Q1065:AB1065 Q1067:AB1067 Q1069:AB1069 Q1071:AB1071 Q1073:AB1073 Q1075:AB1075 Q1077:AB1077 Q1079:AB1079 Q1081:AB1081 Q1083:AB1083 Q1085:AB1085 Q1087:AB1087 Q1089:AB1089 Q1091:AB1091 Q1093:AB1093 Q1095:AB1095 Q1097:AB1097 Q1099:AB1099 Q1101:AB1101 Q1103:AB1103 Q1105:AB1105 Q1107:AB1107 Q1109:AB1109 Q1111:AB1111 Q1113:AB1113 Q1115:AB1115 Q1117:AB1117 Q1119:AB1119 Q1121:AB1121 Q1123:AB1123 Q1125:AB1125 Q1127:AB1127 Q1129:AB1129 Q1131:AB1131 Q1133:AB1133 Q1135:AB1135 Q1137:AB1137 Q1139:AB1139 Q1141:AB1141 Q1143:AB1143 Q1145:AB1145 AD37:AK37 AD35:AK35 AD33:AK33 AD31:AK31 AD29:AK29 AD27:AK27 AD25:AK25 AD23:AK23 AD21:AK21 AD19:AK19 AD17:AK17 AD15:AK15 AD13:AK13 AD11:AK11 AD9:AK9 AD1145:AK1145 AD1143:AK1143 AD1141:AK1141 AD1139:AK1139 AD1137:AK1137 AD1135:AK1135 AD1133:AK1133 AD1131:AK1131 AD1129:AK1129 AD1127:AK1127 AD1125:AK1125 AD1123:AK1123 AD1121:AK1121 AD1119:AK1119 AD1117:AK1117 AD1115:AK1115 AD1113:AK1113 AD1111:AK1111 AD1109:AK1109 AD1107:AK1107 AD1105:AK1105 AD1103:AK1103 AD1101:AK1101 AD1099:AK1099 AD1097:AK1097 AD1095:AK1095 AD1093:AK1093 AD1091:AK1091 AD1089:AK1089 AD1087:AK1087 AD1085:AK1085 AD1083:AK1083 AD1081:AK1081 AD1079:AK1079 AD1077:AK1077 AD1075:AK1075 AD1073:AK1073 AD1071:AK1071 AD1069:AK1069 AD1067:AK1067 AD1065:AK1065 AD1063:AK1063 AD1061:AK1061 AD1059:AK1059 AD1057:AK1057 AD1055:AK1055 AD1053:AK1053 AD1051:AK1051 AD1049:AK1049 AD1047:AK1047 AD1045:AK1045 AD1043:AK1043 AD1041:AK1041 AD1039:AK1039 AD1037:AK1037 AD1035:AK1035 AD1033:AK1033 AD1031:AK1031 AD1029:AK1029 AD1027:AK1027 AD1025:AK1025 AD1023:AK1023 AD1021:AK1021 AD1019:AK1019 AD1017:AK1017 AD1015:AK1015 AD1013:AK1013 AD1011:AK1011 AD1009:AK1009 AD1007:AK1007 AD1005:AK1005 AD1003:AK1003 AD1001:AK1001 AD999:AK999 AD997:AK997 AD995:AK995 AD993:AK993 AD991:AK991 AD989:AK989 AD987:AK987 AD985:AK985 AD983:AK983 AD981:AK981 AD979:AK979 AD977:AK977 AD975:AK975 AD973:AK973 AD971:AK971 AD969:AK969 AD967:AK967 AD965:AK965 AD963:AK963 AD961:AK961 AD959:AK959 AD957:AK957 AD955:AK955 AD953:AK953 AD951:AK951 AD949:AK949 AD947:AK947 AD945:AK945 AD943:AK943 AD941:AK941 AD939:AK939 AD937:AK937 AD935:AK935 AD933:AK933 AD931:AK931 AD929:AK929 AD927:AK927 AD925:AK925 AD923:AK923 AD921:AK921 AD919:AK919 AD917:AK917 AD915:AK915 AD913:AK913 AD911:AK911 AD909:AK909 AD907:AK907 AD905:AK905 AD903:AK903 AD901:AK901 AD899:AK899 AD897:AK897 AD895:AK895 AD893:AK893 AD891:AK891 AD889:AK889 AD887:AK887 AD885:AK885 AD883:AK883 AD881:AK881 AD879:AK879 AD877:AK877 AD875:AK875 AD873:AK873 AD871:AK871 AD869:AK869 AD867:AK867 AD865:AK865 AD863:AK863 AD861:AK861 AD859:AK859 AD857:AK857 AD855:AK855 AD853:AK853 AD851:AK851 AD849:AK849 AD847:AK847 AD845:AK845 AD843:AK843 AD841:AK841 AD839:AK839 AD837:AK837 AD835:AK835 AD833:AK833 AD831:AK831 AD829:AK829 AD827:AK827 AD825:AK825 AD823:AK823 AD821:AK821 AD819:AK819 AD817:AK817 AD815:AK815 AD813:AK813 AD811:AK811 AD809:AK809 AD807:AK807 AD805:AK805 AD803:AK803 AD801:AK801 AD799:AK799 AD797:AK797 AD795:AK795 AD793:AK793 AD791:AK791 AD789:AK789 AD787:AK787 AD785:AK785 AD783:AK783 AD781:AK781 AD779:AK779 AD777:AK777 AD775:AK775 AD773:AK773 AD771:AK771 AD769:AK769 AD767:AK767 AD765:AK765 AD763:AK763 AD761:AK761 AD759:AK759 AD757:AK757 AD755:AK755 AD753:AK753 AD751:AK751 AD749:AK749 AD747:AK747 AD745:AK745 AD743:AK743 AD741:AK741 AD739:AK739 AD737:AK737 AD735:AK735 AD733:AK733 AD731:AK731 AD729:AK729 AD727:AK727 AD725:AK725 AD723:AK723 AD721:AK721 AD719:AK719 AD717:AK717 AD715:AK715 AD713:AK713 AD711:AK711 AD709:AK709 AD707:AK707 AD705:AK705 AD703:AK703 AD701:AK701 AD699:AK699 AD697:AK697 AD695:AK695 AD693:AK693 AD691:AK691 AD689:AK689 AD687:AK687 AD685:AK685 AD683:AK683 AD681:AK681 AD679:AK679 AD677:AK677 AD675:AK675 AD673:AK673 AD671:AK671 AD669:AK669 AD667:AK667 AD665:AK665 AD663:AK663 AD661:AK661 AD659:AK659 AD657:AK657 AD655:AK655 AD653:AK653 AD651:AK651 AD649:AK649 AD647:AK647 AD645:AK645 AD643:AK643 AD641:AK641 AD639:AK639 AD637:AK637 AD635:AK635 AD633:AK633 AD631:AK631 AD629:AK629 AD627:AK627 AD625:AK625 AD623:AK623 AD621:AK621 AD619:AK619 AD617:AK617 AD615:AK615 AD613:AK613 AD611:AK611 AD609:AK609 AD607:AK607 AD605:AK605 AD603:AK603 AD601:AK601 AD599:AK599 AD597:AK597 AD595:AK595 AD593:AK593 AD591:AK591 AD589:AK589 AD587:AK587 AD585:AK585 AD583:AK583 AD581:AK581 AD579:AK579 AD577:AK577 AD575:AK575 AD573:AK573 AD571:AK571 AD569:AK569 AD567:AK567 AD565:AK565 AD563:AK563 AD561:AK561 AD559:AK559 AD557:AK557 AD555:AK555 AD553:AK553 AD551:AK551 AD549:AK549 AD547:AK547 AD545:AK545 AD543:AK543 AD541:AK541 AD539:AK539 AD537:AK537 AD535:AK535 AD533:AK533 AD531:AK531 AD529:AK529 AD527:AK527 AD525:AK525 AD523:AK523 AD521:AK521 AD519:AK519 AD517:AK517 AD515:AK515 AD513:AK513 AD511:AK511 AD509:AK509 AD507:AK507 AD505:AK505 AD503:AK503 AD501:AK501 AD499:AK499 AD497:AK497 AD495:AK495 AD493:AK493 AD491:AK491 AD489:AK489 AD487:AK487 AD485:AK485 AD483:AK483 AD481:AK481 AD479:AK479 AD477:AK477 AD475:AK475 AD473:AK473 AD471:AK471 AD469:AK469 AD467:AK467 AD465:AK465 AD463:AK463 AD461:AK461 AD459:AK459 AD457:AK457 AD455:AK455 AD453:AK453 AD451:AK451 AD449:AK449 AD447:AK447 AD445:AK445 AD443:AK443 AD441:AK441 AD439:AK439 AD437:AK437 AD435:AK435 AD433:AK433 AD431:AK431 AD429:AK429 AD427:AK427 AD425:AK425 AD423:AK423 AD421:AK421 AD419:AK419 AD417:AK417 AD415:AK415 AD413:AK413 AD411:AK411 AD409:AK409 AD407:AK407 AD405:AK405 AD403:AK403 AD401:AK401 AD399:AK399 AD397:AK397 AD395:AK395 AD393:AK393 AD391:AK391 AD389:AK389 AD387:AK387 AD385:AK385 AD383:AK383 AD381:AK381 AD379:AK379 AD377:AK377 AD375:AK375 AD373:AK373 AD371:AK371 AD369:AK369 AD367:AK367 AD365:AK365 AD363:AK363 AD361:AK361 AD359:AK359 AD357:AK357 AD355:AK355 AD353:AK353 AD351:AK351 AD349:AK349 AD347:AK347 AD345:AK345 AD343:AK343 AD341:AK341 AD339:AK339 AD337:AK337 AD335:AK335 AD333:AK333 AD331:AK331 AD329:AK329 AD327:AK327 AD325:AK325 AD323:AK323 AD321:AK321 AD319:AK319 AD317:AK317 AD315:AK315 AD313:AK313 AD311:AK311 AD309:AK309 AD307:AK307 AD305:AK305 AD303:AK303 AD301:AK301 AD299:AK299 AD297:AK297 AD295:AK295 AD293:AK293 AD291:AK291 AD289:AK289 AD287:AK287 AD285:AK285 AD283:AK283 AD281:AK281 AD279:AK279 AD277:AK277 AD275:AK275 AD273:AK273 AD271:AK271 AD269:AK269 AD267:AK267 AD265:AK265 AD263:AK263 AD261:AK261 AD259:AK259 AD257:AK257 AD255:AK255 AD253:AK253 AD251:AK251 AD249:AK249 AD247:AK247 AD245:AK245 AD243:AK243 AD241:AK241 AD239:AK239 AD237:AK237 AD235:AK235 AD233:AK233 AD231:AK231 AD229:AK229 AD227:AK227 AD225:AK225 AD223:AK223 AD221:AK221 AD219:AK219 AD217:AK217 AD215:AK215 AD213:AK213 AD211:AK211 AD209:AK209 AD207:AK207 AD205:AK205 AD203:AK203 AD201:AK201 AD199:AK199 AD197:AK197 AD195:AK195 AD193:AK193 AD191:AK191 AD189:AK189 AD187:AK187 AD185:AK185 AD183:AK183 AD181:AK181 AD179:AK179 AD177:AK177 AD175:AK175 AD173:AK173 AD171:AK171 AD169:AK169 AD167:AK167 AD165:AK165 AD163:AK163 AD161:AK161 AD159:AK159 AD157:AK157 AD155:AK155 AD153:AK153 AD151:AK151 AD149:AK149 AD147:AK147 AD145:AK145 AD143:AK143 AD141:AK141 AD139:AK139 AD137:AK137 AD135:AK135 AD133:AK133 AD131:AK131 AD129:AK129 AD127:AK127 AD125:AK125 AD123:AK123 AD121:AK121 AD119:AK119 AD117:AK117 AD115:AK115 AD113:AK113 AD111:AK111 AD109:AK109 AD107:AK107 AD105:AK105 AD103:AK103 AD101:AK101 AD99:AK99 AD97:AK97 AD95:AK95 AD93:AK93 AD91:AK91 AD89:AK89 AD87:AK87 AD85:AK85 AD83:AK83 AD81:AK81 AD79:AK79 AD77:AK77 AD75:AK75 AD73:AK73 AD71:AK71 AD69:AK69 AD67:AK67 AD65:AK65 AD63:AK63 AD61:AK61 AD59:AK59 AD57:AK57 AD55:AK55 AD53:AK53 AD51:AK51 AD49:AK49 AD47:AK47 AD45:AK45 AD43:AK43 AD41:AK41 AD39:AK39">
    <cfRule type="expression" dxfId="24" priority="16">
      <formula>$AE9=0</formula>
    </cfRule>
    <cfRule type="expression" dxfId="23" priority="17">
      <formula>$AB9&lt;&gt;""</formula>
    </cfRule>
    <cfRule type="expression" dxfId="22" priority="18">
      <formula>$AA9="済"</formula>
    </cfRule>
  </conditionalFormatting>
  <conditionalFormatting sqref="D10:M10 D12:M12 D14:M14 D16:M16 D18:M18 D20:M20 D22:M22 D24:M24 D26:M26 D28:M28 D30:M30 D32:M32 D34:M34 D36:M36 D38:M38 D40:M40 D42:M42 D44:M44 D46:M46 D48:M48 D50:M50 D52:M52 D54:M54 D56:M56 D58:M58 D60:M60 D62:M62 D64:M64 D66:M66 D68:M68 D70:M70 D72:M72 D74:M74 D76:M76 D78:M78 D80:M80 D82:M82 D84:M84 D86:M86 D88:M88 D90:M90 D92:M92 D94:M94 D96:M96 D98:M98 D100:M100 D102:M102 D104:M104 D106:M106 D108:M108 D110:M110 D112:M112 D114:M114 D116:M116 D118:M118 D120:M120 D122:M122 D124:M124 D126:M126 D128:M128 D130:M130 D132:M132 D134:M134 D136:M136 D138:M138 D140:M140 D142:M142 D144:M144 D146:M146 D148:M148 D150:M150 D152:M152 D154:M154 D156:M156 D158:M158 D160:M160 D162:M162 D164:M164 D166:M166 D168:M168 D170:M170 D172:M172 D174:M174 D176:M176 D178:M178 D180:M180 D182:M182 D184:M184 D186:M186 D188:M188 D190:M190 D192:M192 D194:M194 D196:M196 D198:M198 D200:M200 D202:M202 D204:M204 D206:M206 D208:M208 D210:M210 D212:M212 D214:M214 D216:M216 D218:M218 D220:M220 D222:M222 D224:M224 D226:M226 D228:M228 D230:M230 D232:M232 D234:M234 D236:M236 D238:M238 D240:M240 D242:M242 D244:M244 D246:M246 D248:M248 D250:M250 D252:M252 D254:M254 D256:M256 D258:M258 D260:M260 D262:M262 D264:M264 D266:M266 D268:M268 D270:M270 D272:M272 D274:M274 D276:M276 D278:M278 D280:M280 D282:M282 D284:M284 D286:M286 D288:M288 D290:M290 D292:M292 D294:M294 D296:M296 D298:M298 D300:M300 D302:M302 D304:M304 D306:M306 D308:M308 D310:M310 D312:M312 D314:M314 D316:M316 D318:M318 D320:M320 D322:M322 D324:M324 D326:M326 D328:M328 D330:M330 D332:M332 D334:M334 D336:M336 D338:M338 D340:M340 D342:M342 D344:M344 D346:M346 D348:M348 D350:M350 D352:M352 D354:M354 D356:M356 D358:M358 D360:M360 D362:M362 D364:M364 D366:M366 D368:M368 D370:M370 D372:M372 D374:M374 D376:M376 D378:M378 D380:M380 D382:M382 D384:M384 D386:M386 D388:M388 D390:M390 D392:M392 D394:M394 D396:M396 D398:M398 D400:M400 D402:M402 D404:M404 D406:M406 D408:M408 D410:M410 D412:M412 D414:M414 D416:M416 D418:M418 D420:M420 D422:M422 D424:M424 D426:M426 D428:M428 D430:M430 D432:M432 D434:M434 D436:M436 D438:M438 D440:M440 D442:M442 D444:M444 D446:M446 D448:M448 D450:M450 D452:M452 D454:M454 D456:M456 D458:M458 D460:M460 D462:M462 D464:M464 D466:M466 D468:M468 D470:M470 D472:M472 D474:M474 D476:M476 D478:M478 D480:M480 D482:M482 D484:M484 D486:M486 D488:M488 D490:M490 D492:M492 D494:M494 D496:M496 D498:M498 D500:M500 D502:M502 D504:M504 D506:M506 D508:M508 D510:M510 D512:M512 D514:M514 D516:M516 D518:M518 D520:M520 D522:M522 D524:M524 D526:M526 D528:M528 D530:M530 D532:M532 D534:M534 D536:M536 D538:M538 D540:M540 D542:M542 D544:M544 D546:M546 D548:M548 D550:M550 D552:M552 D554:M554 D556:M556 D558:M558 D560:M560 D562:M562 D564:M564 D566:M566 D568:M568 D570:M570 D572:M572 D574:M574 D576:M576 D578:M578 D580:M580 D582:M582 D584:M584 D586:M586 D588:M588 D590:M590 D592:M592 D594:M594 D596:M596 D598:M598 D600:M600 D602:M602 D604:M604 D606:M606 D608:M608 D610:M610 D612:M612 D614:M614 D616:M616 D618:M618 D620:M620 D622:M622 D624:M624 D626:M626 D628:M628 D630:M630 D632:M632 D634:M634 D636:M636 D638:M638 D640:M640 D642:M642 D644:M644 D646:M646 D648:M648 D650:M650 D652:M652 D654:M654 D656:M656 D658:M658 D660:M660 D662:M662 D664:M664 D666:M666 D668:M668 D670:M670 D672:M672 D674:M674 D676:M676 D678:M678 D680:M680 D682:M682 D684:M684 D686:M686 D688:M688 D690:M690 D692:M692 D694:M694 D696:M696 D698:M698 D700:M700 D702:M702 D704:M704 D706:M706 D708:M708 D710:M710 D712:M712 D714:M714 D716:M716 D718:M718 D720:M720 D722:M722 D724:M724 D726:M726 D728:M728 D730:M730 D732:M732 D734:M734 D736:M736 D738:M738 D740:M740 D742:M742 D744:M744 D746:M746 D748:M748 D750:M750 D752:M752 D754:M754 D756:M756 D758:M758 D760:M760 D762:M762 D764:M764 D766:M766 D768:M768 D770:M770 D772:M772 D774:M774 D776:M776 D778:M778 D780:M780 D782:M782 D784:M784 D786:M786 D788:M788 D790:M790 D792:M792 D794:M794 D796:M796 D798:M798 D800:M800 D802:M802 D804:M804 D806:M806 D808:M808 D810:M810 D812:M812 D814:M814 D816:M816 D818:M818 D820:M820 D822:M822 D824:M824 D826:M826 D828:M828 D830:M830 D832:M832 D834:M834 D836:M836 D838:M838 D840:M840 D842:M842 D844:M844 D846:M846 D848:M848 D850:M850 D852:M852 D854:M854 D856:M856 D858:M858 D860:M860 D862:M862 D864:M864 D866:M866 D868:M868 D870:M870 D872:M872 D874:M874 D876:M876 D878:M878 D880:M880 D882:M882 D884:M884 D886:M886 D888:M888 D890:M890 D892:M892 D894:M894 D896:M896 D898:M898 D900:M900 D902:M902 D904:M904 D906:M906 D908:M908 D910:M910 D912:M912 D914:M914 D916:M916 D918:M918 D920:M920 D922:M922 D924:M924 D926:M926 D928:M928 D930:M930 D932:M932 D934:M934 D936:M936 D938:M938 D940:M940 D942:M942 D944:M944 D946:M946 D948:M948 D950:M950 D952:M952 D954:M954 D956:M956 D958:M958 D960:M960 D962:M962 D964:M964 D966:M966 D968:M968 D970:M970 D972:M972 D974:M974 D976:M976 D978:M978 D980:M980 D982:M982 D984:M984 D986:M986 D988:M988 D990:M990 D992:M992 D994:M994 D996:M996 D998:M998 D1000:M1000 D1002:M1002 D1004:M1004 D1006:M1006 D1008:M1008 D1010:M1010 D1012:M1012 D1014:M1014 D1016:M1016 D1018:M1018 D1020:M1020 D1022:M1022 D1024:M1024 D1026:M1026 D1028:M1028 D1030:M1030 D1032:M1032 D1034:M1034 D1036:M1036 D1038:M1038 D1040:M1040 D1042:M1042 D1044:M1044 D1046:M1046 D1048:M1048 D1050:M1050 D1052:M1052 D1054:M1054 D1056:M1056 D1058:M1058 D1060:M1060 D1062:M1062 D1064:M1064 D1066:M1066 D1068:M1068 D1070:M1070 D1072:M1072 D1074:M1074 D1076:M1076 D1078:M1078 D1080:M1080 D1082:M1082 D1084:M1084 D1086:M1086 D1088:M1088 D1090:M1090 D1092:M1092 D1094:M1094 D1096:M1096 D1098:M1098 D1100:M1100 D1102:M1102 D1104:M1104 D1106:M1106 D1108:M1108 D1110:M1110 D1112:M1112 D1114:M1114 D1116:M1116 D1118:M1118 D1120:M1120 D1122:M1122 D1124:M1124 D1126:M1126 D1128:M1128 D1130:M1130 D1132:M1132 D1134:M1134 D1136:M1136 D1138:M1138 D1140:M1140 D1142:M1142 D1144:M1144 O1144 O1142 O1140 O1138 O1136 O1134 O1132 O1130 O1128 O1126 O1124 O1122 O1120 O1118 O1116 O1114 O1112 O1110 O1108 O1106 O1104 O1102 O1100 O1098 O1096 O1094 O1092 O1090 O1088 O1086 O1084 O1082 O1080 O1078 O1076 O1074 O1072 O1070 O1068 O1066 O1064 O1062 O1060 O1058 O1056 O1054 O1052 O1050 O1048 O1046 O1044 O1042 O1040 O1038 O1036 O1034 O1032 O1030 O1028 O1026 O1024 O1022 O1020 O1018 O1016 O1014 O1012 O1010 O1008 O1006 O1004 O1002 O1000 O998 O996 O994 O992 O990 O988 O986 O984 O982 O980 O978 O976 O974 O972 O970 O968 O966 O964 O962 O960 O958 O956 O954 O952 O950 O948 O946 O944 O942 O940 O938 O936 O934 O932 O930 O928 O926 O924 O922 O920 O918 O916 O914 O912 O910 O908 O906 O904 O902 O900 O898 O896 O894 O892 O890 O888 O886 O884 O882 O880 O878 O876 O874 O872 O870 O868 O866 O864 O862 O860 O858 O856 O854 O852 O850 O848 O846 O844 O842 O840 O838 O836 O834 O832 O830 O828 O826 O824 O822 O820 O818 O816 O814 O812 O810 O808 O806 O804 O802 O800 O798 O796 O794 O792 O790 O788 O786 O784 O782 O780 O778 O776 O774 O772 O770 O768 O766 O764 O762 O760 O758 O756 O754 O752 O750 O748 O746 O744 O742 O740 O738 O736 O734 O732 O730 O728 O726 O724 O722 O720 O718 O716 O714 O712 O710 O708 O706 O704 O702 O700 O698 O696 O694 O692 O690 O688 O686 O684 O682 O680 O678 O676 O674 O672 O670 O668 O666 O664 O662 O660 O658 O656 O654 O652 O650 O648 O646 O644 O642 O640 O638 O636 O634 O632 O630 O628 O626 O624 O622 O620 O618 O616 O614 O612 O610 O608 O606 O604 O602 O600 O598 O596 O594 O592 O590 O588 O586 O584 O582 O580 O578 O576 O574 O572 O570 O568 O566 O564 O562 O560 O558 O556 O554 O552 O550 O548 O546 O544 O542 O540 O538 O536 O534 O532 O530 O528 O526 O524 O522 O520 O518 O516 O514 O512 O510 O508 O506 O504 O502 O500 O498 O496 O494 O492 O490 O488 O486 O484 O482 O480 O478 O476 O474 O472 O470 O468 O466 O464 O462 O460 O458 O456 O454 O452 O450 O448 O446 O444 O442 O440 O438 O436 O434 O432 O430 O428 O426 O424 O422 O420 O418 O416 O414 O412 O410 O408 O406 O404 O402 O400 O398 O396 O394 O392 O390 O388 O386 O384 O382 O380 O378 O376 O374 O372 O370 O368 O366 O364 O362 O360 O358 O356 O354 O352 O350 O348 O346 O344 O342 O340 O338 O336 O334 O332 O330 O328 O326 O324 O322 O320 O318 O316 O314 O312 O310 O308 O306 O304 O302 O300 O298 O296 O294 O292 O290 O288 O286 O284 O282 O280 O278 O276 O274 O272 O270 O268 O266 O264 O262 O260 O258 O256 O254 O252 O250 O248 O246 O244 O242 O240 O238 O236 O234 O232 O230 O228 O226 O224 O222 O220 O218 O216 O214 O212 O210 O208 O206 O204 O202 O200 O198 O196 O194 O192 O190 O188 O186 O184 O182 O180 O178 O176 O174 O172 O170 O168 O166 O164 O162 O160 O158 O156 O154 O152 O150 O148 O146 O144 O142 O140 O138 O136 O134 O132 O130 O128 O126 O124 O122 O120 O118 O116 O114 O112 O110 O108 O106 O104 O102 O100 O98 O96 O94 O92 O90 O88 O86 O84 O82 O80 O78 O76 O74 O72 O70 O68 O66 O64 O62 O60 O58 O56 O54 O52 O50 O48 O46 O44 O42 O40 O38 O36 O34 O32 O30 O28 O26 O24 O22 O20 O18 O16 O14 O12 O10">
    <cfRule type="expression" dxfId="21" priority="10">
      <formula>$AE10=0</formula>
    </cfRule>
    <cfRule type="expression" dxfId="20" priority="11">
      <formula>$AB10&lt;&gt;""</formula>
    </cfRule>
    <cfRule type="expression" dxfId="19" priority="12">
      <formula>$AA10="済"</formula>
    </cfRule>
  </conditionalFormatting>
  <conditionalFormatting sqref="AL10 AL12 AL14 AL16 AL18 AL20 AL22 AL24 AL26 AL28 AL30 AL32 AL34 AL36 AL38 AL40 AL42 AL44 AL46 AL48 AL50 AL52 AL54 AL56 AL58 AL60 AL62 AL64 AL66 AL68 AL70 AL72 AL74 AL76 AL78 AL80 AL82 AL84 AL86 AL88 AL90 AL92 AL94 AL96 AL98 AL100 AL102 AL104 AL106 AL108 AL110 AL112 AL114 AL116 AL118 AL120 AL122 AL124 AL126 AL128 AL130 AL132 AL134 AL136 AL138 AL140 AL142 AL144 AL146 AL148 AL150 AL152 AL154 AL156 AL158 AL160 AL162 AL164 AL166 AL168 AL170 AL172 AL174 AL176 AL178 AL180 AL182 AL184 AL186 AL188 AL190 AL192 AL194 AL196 AL198 AL200 AL202 AL204 AL206 AL208 AL210 AL212 AL214 AL216 AL218 AL220 AL222 AL224 AL226 AL228 AL230 AL232 AL234 AL236 AL238 AL240 AL242 AL244 AL246 AL248 AL250 AL252 AL254 AL256 AL258 AL260 AL262 AL264 AL266 AL268 AL270 AL272 AL274 AL276 AL278 AL280 AL282 AL284 AL286 AL288 AL290 AL292 AL294 AL296 AL298 AL300 AL302 AL304 AL306 AL308 AL310 AL312 AL314 AL316 AL318 AL320 AL322 AL324 AL326 AL328 AL330 AL332 AL334 AL336 AL338 AL340 AL342 AL344 AL346 AL348 AL350 AL352 AL354 AL356 AL358 AL360 AL362 AL364 AL366 AL368 AL370 AL372 AL374 AL376 AL378 AL380 AL382 AL384 AL386 AL388 AL390 AL392 AL394 AL396 AL398 AL400 AL402 AL404 AL406 AL408 AL410 AL412 AL414 AL416 AL418 AL420 AL422 AL424 AL426 AL428 AL430 AL432 AL434 AL436 AL438 AL440 AL442 AL444 AL446 AL448 AL450 AL452 AL454 AL456 AL458 AL460 AL462 AL464 AL466 AL468 AL470 AL472 AL474 AL476 AL478 AL480 AL482 AL484 AL486 AL488 AL490 AL492 AL494 AL496 AL498 AL500 AL502 AL504 AL506 AL508 AL510 AL512 AL514 AL516 AL518 AL520 AL522 AL524 AL526 AL528 AL530 AL532 AL534 AL536 AL538 AL540 AL542 AL544 AL546 AL548 AL550 AL552 AL554 AL556 AL558 AL560 AL562 AL564 AL566 AL568 AL570 AL572 AL574 AL576 AL578 AL580 AL582 AL584 AL586 AL588 AL590 AL592 AL594 AL596 AL598 AL600 AL602 AL604 AL606 AL608 AL610 AL612 AL614 AL616 AL618 AL620 AL622 AL624 AL626 AL628 AL630 AL632 AL634 AL636 AL638 AL640 AL642 AL644 AL646 AL648 AL650 AL652 AL654 AL656 AL658 AL660 AL662 AL664 AL666 AL668 AL670 AL672 AL674 AL676 AL678 AL680 AL682 AL684 AL686 AL688 AL690 AL692 AL694 AL696 AL698 AL700 AL702 AL704 AL706 AL708 AL710 AL712 AL714 AL716 AL718 AL720 AL722 AL724 AL726 AL728 AL730 AL732 AL734 AL736 AL738 AL740 AL742 AL744 AL746 AL748 AL750 AL752 AL754 AL756 AL758 AL760 AL762 AL764 AL766 AL768 AL770 AL772 AL774 AL776 AL778 AL780 AL782 AL784 AL786 AL788 AL790 AL792 AL794 AL796 AL798 AL800 AL802 AL804 AL806 AL808 AL810 AL812 AL814 AL816 AL818 AL820 AL822 AL824 AL826 AL828 AL830 AL832 AL834 AL836 AL838 AL840 AL842 AL844 AL846 AL848 AL850 AL852 AL854 AL856 AL858 AL860 AL862 AL864 AL866 AL868 AL870 AL872 AL874 AL876 AL878 AL880 AL882 AL884 AL886 AL888 AL890 AL892 AL894 AL896 AL898 AL900 AL902 AL904 AL906 AL908 AL910 AL912 AL914 AL916 AL918 AL920 AL922 AL924 AL926 AL928 AL930 AL932 AL934 AL936 AL938 AL940 AL942 AL944 AL946 AL948 AL950 AL952 AL954 AL956 AL958 AL960 AL962 AL964 AL966 AL968 AL970 AL972 AL974 AL976 AL978 AL980 AL982 AL984 AL986 AL988 AL990 AL992 AL994 AL996 AL998 AL1000 AL1002 AL1004 AL1006 AL1008 AL1010 AL1012 AL1014 AL1016 AL1018 AL1020 AL1022 AL1024 AL1026 AL1028 AL1030 AL1032 AL1034 AL1036 AL1038 AL1040 AL1042 AL1044 AL1046 AL1048 AL1050 AL1052 AL1054 AL1056 AL1058 AL1060 AL1062 AL1064 AL1066 AL1068 AL1070 AL1072 AL1074 AL1076 AL1078 AL1080 AL1082 AL1084 AL1086 AL1088 AL1090 AL1092 AL1094 AL1096 AL1098 AL1100 AL1102 AL1104 AL1106 AL1108 AL1110 AL1112 AL1114 AL1116 AL1118 AL1120 AL1122 AL1124 AL1126 AL1128 AL1130 AL1132 AL1134 AL1136 AL1138 AL1140 AL1142 AL1144">
    <cfRule type="expression" dxfId="18" priority="4">
      <formula>$AE10=0</formula>
    </cfRule>
    <cfRule type="expression" dxfId="17" priority="5">
      <formula>$AB10&lt;&gt;""</formula>
    </cfRule>
    <cfRule type="expression" dxfId="16" priority="6">
      <formula>$AA10="済"</formula>
    </cfRule>
  </conditionalFormatting>
  <conditionalFormatting sqref="Q10:AB10 Q12:AB12 Q14:AB14 Q16:AB16 Q18:AB18 Q20:AB20 Q22:AB22 Q24:AB24 Q26:AB26 Q28:AB28 Q30:AB30 Q32:AB32 Q34:AB34 Q36:AB36 Q38:AB38 Q40:AB40 Q42:AB42 Q44:AB44 Q46:AB46 Q48:AB48 Q50:AB50 Q52:AB52 Q54:AB54 Q56:AB56 Q58:AB58 Q60:AB60 Q62:AB62 Q64:AB64 Q66:AB66 Q68:AB68 Q70:AB70 Q72:AB72 Q74:AB74 Q76:AB76 Q78:AB78 Q80:AB80 Q82:AB82 Q84:AB84 Q86:AB86 Q88:AB88 Q90:AB90 Q92:AB92 Q94:AB94 Q96:AB96 Q98:AB98 Q100:AB100 Q102:AB102 Q104:AB104 Q106:AB106 Q108:AB108 Q110:AB110 Q112:AB112 Q114:AB114 Q116:AB116 Q118:AB118 Q120:AB120 Q122:AB122 Q124:AB124 Q126:AB126 Q128:AB128 Q130:AB130 Q132:AB132 Q134:AB134 Q136:AB136 Q138:AB138 Q140:AB140 Q142:AB142 Q144:AB144 Q146:AB146 Q148:AB148 Q150:AB150 Q152:AB152 Q154:AB154 Q156:AB156 Q158:AB158 Q160:AB160 Q162:AB162 Q164:AB164 Q166:AB166 Q168:AB168 Q170:AB170 Q172:AB172 Q174:AB174 Q176:AB176 Q178:AB178 Q180:AB180 Q182:AB182 Q184:AB184 Q186:AB186 Q188:AB188 Q190:AB190 Q192:AB192 Q194:AB194 Q196:AB196 Q198:AB198 Q200:AB200 Q202:AB202 Q204:AB204 Q206:AB206 Q208:AB208 Q210:AB210 Q212:AB212 Q214:AB214 Q216:AB216 Q218:AB218 Q220:AB220 Q222:AB222 Q224:AB224 Q226:AB226 Q228:AB228 Q230:AB230 Q232:AB232 Q234:AB234 Q236:AB236 Q238:AB238 Q240:AB240 Q242:AB242 Q244:AB244 Q246:AB246 Q248:AB248 Q250:AB250 Q252:AB252 Q254:AB254 Q256:AB256 Q258:AB258 Q260:AB260 Q262:AB262 Q264:AB264 Q266:AB266 Q268:AB268 Q270:AB270 Q272:AB272 Q274:AB274 Q276:AB276 Q278:AB278 Q280:AB280 Q282:AB282 Q284:AB284 Q286:AB286 Q288:AB288 Q290:AB290 Q292:AB292 Q294:AB294 Q296:AB296 Q298:AB298 Q300:AB300 Q302:AB302 Q304:AB304 Q306:AB306 Q308:AB308 Q310:AB310 Q312:AB312 Q314:AB314 Q316:AB316 Q318:AB318 Q320:AB320 Q322:AB322 Q324:AB324 Q326:AB326 Q328:AB328 Q330:AB330 Q332:AB332 Q334:AB334 Q336:AB336 Q338:AB338 Q340:AB340 Q342:AB342 Q344:AB344 Q346:AB346 Q348:AB348 Q350:AB350 Q352:AB352 Q354:AB354 Q356:AB356 Q358:AB358 Q360:AB360 Q362:AB362 Q364:AB364 Q366:AB366 Q368:AB368 Q370:AB370 Q372:AB372 Q374:AB374 Q376:AB376 Q378:AB378 Q380:AB380 Q382:AB382 Q384:AB384 Q386:AB386 Q388:AB388 Q390:AB390 Q392:AB392 Q394:AB394 Q396:AB396 Q398:AB398 Q400:AB400 Q402:AB402 Q404:AB404 Q406:AB406 Q408:AB408 Q410:AB410 Q412:AB412 Q414:AB414 Q416:AB416 Q418:AB418 Q420:AB420 Q422:AB422 Q424:AB424 Q426:AB426 Q428:AB428 Q430:AB430 Q432:AB432 Q434:AB434 Q436:AB436 Q438:AB438 Q440:AB440 Q442:AB442 Q444:AB444 Q446:AB446 Q448:AB448 Q450:AB450 Q452:AB452 Q454:AB454 Q456:AB456 Q458:AB458 Q460:AB460 Q462:AB462 Q464:AB464 Q466:AB466 Q468:AB468 Q470:AB470 Q472:AB472 Q474:AB474 Q476:AB476 Q478:AB478 Q480:AB480 Q482:AB482 Q484:AB484 Q486:AB486 Q488:AB488 Q490:AB490 Q492:AB492 Q494:AB494 Q496:AB496 Q498:AB498 Q500:AB500 Q502:AB502 Q504:AB504 Q506:AB506 Q508:AB508 Q510:AB510 Q512:AB512 Q514:AB514 Q516:AB516 Q518:AB518 Q520:AB520 Q522:AB522 Q524:AB524 Q526:AB526 Q528:AB528 Q530:AB530 Q532:AB532 Q534:AB534 Q536:AB536 Q538:AB538 Q540:AB540 Q542:AB542 Q544:AB544 Q546:AB546 Q548:AB548 Q550:AB550 Q552:AB552 Q554:AB554 Q556:AB556 Q558:AB558 Q560:AB560 Q562:AB562 Q564:AB564 Q566:AB566 Q568:AB568 Q570:AB570 Q572:AB572 Q574:AB574 Q576:AB576 Q578:AB578 Q580:AB580 Q582:AB582 Q584:AB584 Q586:AB586 Q588:AB588 Q590:AB590 Q592:AB592 Q594:AB594 Q596:AB596 Q598:AB598 Q600:AB600 Q602:AB602 Q604:AB604 Q606:AB606 Q608:AB608 Q610:AB610 Q612:AB612 Q614:AB614 Q616:AB616 Q618:AB618 Q620:AB620 Q622:AB622 Q624:AB624 Q626:AB626 Q628:AB628 Q630:AB630 Q632:AB632 Q634:AB634 Q636:AB636 Q638:AB638 Q640:AB640 Q642:AB642 Q644:AB644 Q646:AB646 Q648:AB648 Q650:AB650 Q652:AB652 Q654:AB654 Q656:AB656 Q658:AB658 Q660:AB660 Q662:AB662 Q664:AB664 Q666:AB666 Q668:AB668 Q670:AB670 Q672:AB672 Q674:AB674 Q676:AB676 Q678:AB678 Q680:AB680 Q682:AB682 Q684:AB684 Q686:AB686 Q688:AB688 Q690:AB690 Q692:AB692 Q694:AB694 Q696:AB696 Q698:AB698 Q700:AB700 Q702:AB702 Q704:AB704 Q706:AB706 Q708:AB708 Q710:AB710 Q712:AB712 Q714:AB714 Q716:AB716 Q718:AB718 Q720:AB720 Q722:AB722 Q724:AB724 Q726:AB726 Q728:AB728 Q730:AB730 Q732:AB732 Q734:AB734 Q736:AB736 Q738:AB738 Q740:AB740 Q742:AB742 Q744:AB744 Q746:AB746 Q748:AB748 Q750:AB750 Q752:AB752 Q754:AB754 Q756:AB756 Q758:AB758 Q760:AB760 Q762:AB762 Q764:AB764 Q766:AB766 Q768:AB768 Q770:AB770 Q772:AB772 Q774:AB774 Q776:AB776 Q778:AB778 Q780:AB780 Q782:AB782 Q784:AB784 Q786:AB786 Q788:AB788 Q790:AB790 Q792:AB792 Q794:AB794 Q796:AB796 Q798:AB798 Q800:AB800 Q802:AB802 Q804:AB804 Q806:AB806 Q808:AB808 Q810:AB810 Q812:AB812 Q814:AB814 Q816:AB816 Q818:AB818 Q820:AB820 Q822:AB822 Q824:AB824 Q826:AB826 Q828:AB828 Q830:AB830 Q832:AB832 Q834:AB834 Q836:AB836 Q838:AB838 Q840:AB840 Q842:AB842 Q844:AB844 Q846:AB846 Q848:AB848 Q850:AB850 Q852:AB852 Q854:AB854 Q856:AB856 Q858:AB858 Q860:AB860 Q862:AB862 Q864:AB864 Q866:AB866 Q868:AB868 Q870:AB870 Q872:AB872 Q874:AB874 Q876:AB876 Q878:AB878 Q880:AB880 Q882:AB882 Q884:AB884 Q886:AB886 Q888:AB888 Q890:AB890 Q892:AB892 Q894:AB894 Q896:AB896 Q898:AB898 Q900:AB900 Q902:AB902 Q904:AB904 Q906:AB906 Q908:AB908 Q910:AB910 Q912:AB912 Q914:AB914 Q916:AB916 Q918:AB918 Q920:AB920 Q922:AB922 Q924:AB924 Q926:AB926 Q928:AB928 Q930:AB930 Q932:AB932 Q934:AB934 Q936:AB936 Q938:AB938 Q940:AB940 Q942:AB942 Q944:AB944 Q946:AB946 Q948:AB948 Q950:AB950 Q952:AB952 Q954:AB954 Q956:AB956 Q958:AB958 Q960:AB960 Q962:AB962 Q964:AB964 Q966:AB966 Q968:AB968 Q970:AB970 Q972:AB972 Q974:AB974 Q976:AB976 Q978:AB978 Q980:AB980 Q982:AB982 Q984:AB984 Q986:AB986 Q988:AB988 Q990:AB990 Q992:AB992 Q994:AB994 Q996:AB996 Q998:AB998 Q1000:AB1000 Q1002:AB1002 Q1004:AB1004 Q1006:AB1006 Q1008:AB1008 Q1010:AB1010 Q1012:AB1012 Q1014:AB1014 Q1016:AB1016 Q1018:AB1018 Q1020:AB1020 Q1022:AB1022 Q1024:AB1024 Q1026:AB1026 Q1028:AB1028 Q1030:AB1030 Q1032:AB1032 Q1034:AB1034 Q1036:AB1036 Q1038:AB1038 Q1040:AB1040 Q1042:AB1042 Q1044:AB1044 Q1046:AB1046 Q1048:AB1048 Q1050:AB1050 Q1052:AB1052 Q1054:AB1054 Q1056:AB1056 Q1058:AB1058 Q1060:AB1060 Q1062:AB1062 Q1064:AB1064 Q1066:AB1066 Q1068:AB1068 Q1070:AB1070 Q1072:AB1072 Q1074:AB1074 Q1076:AB1076 Q1078:AB1078 Q1080:AB1080 Q1082:AB1082 Q1084:AB1084 Q1086:AB1086 Q1088:AB1088 Q1090:AB1090 Q1092:AB1092 Q1094:AB1094 Q1096:AB1096 Q1098:AB1098 Q1100:AB1100 Q1102:AB1102 Q1104:AB1104 Q1106:AB1106 Q1108:AB1108 Q1110:AB1110 Q1112:AB1112 Q1114:AB1114 Q1116:AB1116 Q1118:AB1118 Q1120:AB1120 Q1122:AB1122 Q1124:AB1124 Q1126:AB1126 Q1128:AB1128 Q1130:AB1130 Q1132:AB1132 Q1134:AB1134 Q1136:AB1136 Q1138:AB1138 Q1140:AB1140 Q1142:AB1142 Q1144:AB1144 AD36:AK36 AD34:AK34 AD32:AK32 AD30:AK30 AD28:AK28 AD26:AK26 AD24:AK24 AD22:AK22 AD20:AK20 AD18:AK18 AD16:AK16 AD14:AK14 AD12:AK12 AD10:AK10 AD1144:AK1144 AD1142:AK1142 AD1140:AK1140 AD1138:AK1138 AD1136:AK1136 AD1134:AK1134 AD1132:AK1132 AD1130:AK1130 AD1128:AK1128 AD1126:AK1126 AD1124:AK1124 AD1122:AK1122 AD1120:AK1120 AD1118:AK1118 AD1116:AK1116 AD1114:AK1114 AD1112:AK1112 AD1110:AK1110 AD1108:AK1108 AD1106:AK1106 AD1104:AK1104 AD1102:AK1102 AD1100:AK1100 AD1098:AK1098 AD1096:AK1096 AD1094:AK1094 AD1092:AK1092 AD1090:AK1090 AD1088:AK1088 AD1086:AK1086 AD1084:AK1084 AD1082:AK1082 AD1080:AK1080 AD1078:AK1078 AD1076:AK1076 AD1074:AK1074 AD1072:AK1072 AD1070:AK1070 AD1068:AK1068 AD1066:AK1066 AD1064:AK1064 AD1062:AK1062 AD1060:AK1060 AD1058:AK1058 AD1056:AK1056 AD1054:AK1054 AD1052:AK1052 AD1050:AK1050 AD1048:AK1048 AD1046:AK1046 AD1044:AK1044 AD1042:AK1042 AD1040:AK1040 AD1038:AK1038 AD1036:AK1036 AD1034:AK1034 AD1032:AK1032 AD1030:AK1030 AD1028:AK1028 AD1026:AK1026 AD1024:AK1024 AD1022:AK1022 AD1020:AK1020 AD1018:AK1018 AD1016:AK1016 AD1014:AK1014 AD1012:AK1012 AD1010:AK1010 AD1008:AK1008 AD1006:AK1006 AD1004:AK1004 AD1002:AK1002 AD1000:AK1000 AD998:AK998 AD996:AK996 AD994:AK994 AD992:AK992 AD990:AK990 AD988:AK988 AD986:AK986 AD984:AK984 AD982:AK982 AD980:AK980 AD978:AK978 AD976:AK976 AD974:AK974 AD972:AK972 AD970:AK970 AD968:AK968 AD966:AK966 AD964:AK964 AD962:AK962 AD960:AK960 AD958:AK958 AD956:AK956 AD954:AK954 AD952:AK952 AD950:AK950 AD948:AK948 AD946:AK946 AD944:AK944 AD942:AK942 AD940:AK940 AD938:AK938 AD936:AK936 AD934:AK934 AD932:AK932 AD930:AK930 AD928:AK928 AD926:AK926 AD924:AK924 AD922:AK922 AD920:AK920 AD918:AK918 AD916:AK916 AD914:AK914 AD912:AK912 AD910:AK910 AD908:AK908 AD906:AK906 AD904:AK904 AD902:AK902 AD900:AK900 AD898:AK898 AD896:AK896 AD894:AK894 AD892:AK892 AD890:AK890 AD888:AK888 AD886:AK886 AD884:AK884 AD882:AK882 AD880:AK880 AD878:AK878 AD876:AK876 AD874:AK874 AD872:AK872 AD870:AK870 AD868:AK868 AD866:AK866 AD864:AK864 AD862:AK862 AD860:AK860 AD858:AK858 AD856:AK856 AD854:AK854 AD852:AK852 AD850:AK850 AD848:AK848 AD846:AK846 AD844:AK844 AD842:AK842 AD840:AK840 AD838:AK838 AD836:AK836 AD834:AK834 AD832:AK832 AD830:AK830 AD828:AK828 AD826:AK826 AD824:AK824 AD822:AK822 AD820:AK820 AD818:AK818 AD816:AK816 AD814:AK814 AD812:AK812 AD810:AK810 AD808:AK808 AD806:AK806 AD804:AK804 AD802:AK802 AD800:AK800 AD798:AK798 AD796:AK796 AD794:AK794 AD792:AK792 AD790:AK790 AD788:AK788 AD786:AK786 AD784:AK784 AD782:AK782 AD780:AK780 AD778:AK778 AD776:AK776 AD774:AK774 AD772:AK772 AD770:AK770 AD768:AK768 AD766:AK766 AD764:AK764 AD762:AK762 AD760:AK760 AD758:AK758 AD756:AK756 AD754:AK754 AD752:AK752 AD750:AK750 AD748:AK748 AD746:AK746 AD744:AK744 AD742:AK742 AD740:AK740 AD738:AK738 AD736:AK736 AD734:AK734 AD732:AK732 AD730:AK730 AD728:AK728 AD726:AK726 AD724:AK724 AD722:AK722 AD720:AK720 AD718:AK718 AD716:AK716 AD714:AK714 AD712:AK712 AD710:AK710 AD708:AK708 AD706:AK706 AD704:AK704 AD702:AK702 AD700:AK700 AD698:AK698 AD696:AK696 AD694:AK694 AD692:AK692 AD690:AK690 AD688:AK688 AD686:AK686 AD684:AK684 AD682:AK682 AD680:AK680 AD678:AK678 AD676:AK676 AD674:AK674 AD672:AK672 AD670:AK670 AD668:AK668 AD666:AK666 AD664:AK664 AD662:AK662 AD660:AK660 AD658:AK658 AD656:AK656 AD654:AK654 AD652:AK652 AD650:AK650 AD648:AK648 AD646:AK646 AD644:AK644 AD642:AK642 AD640:AK640 AD638:AK638 AD636:AK636 AD634:AK634 AD632:AK632 AD630:AK630 AD628:AK628 AD626:AK626 AD624:AK624 AD622:AK622 AD620:AK620 AD618:AK618 AD616:AK616 AD614:AK614 AD612:AK612 AD610:AK610 AD608:AK608 AD606:AK606 AD604:AK604 AD602:AK602 AD600:AK600 AD598:AK598 AD596:AK596 AD594:AK594 AD592:AK592 AD590:AK590 AD588:AK588 AD586:AK586 AD584:AK584 AD582:AK582 AD580:AK580 AD578:AK578 AD576:AK576 AD574:AK574 AD572:AK572 AD570:AK570 AD568:AK568 AD566:AK566 AD564:AK564 AD562:AK562 AD560:AK560 AD558:AK558 AD556:AK556 AD554:AK554 AD552:AK552 AD550:AK550 AD548:AK548 AD546:AK546 AD544:AK544 AD542:AK542 AD540:AK540 AD538:AK538 AD536:AK536 AD534:AK534 AD532:AK532 AD530:AK530 AD528:AK528 AD526:AK526 AD524:AK524 AD522:AK522 AD520:AK520 AD518:AK518 AD516:AK516 AD514:AK514 AD512:AK512 AD510:AK510 AD508:AK508 AD506:AK506 AD504:AK504 AD502:AK502 AD500:AK500 AD498:AK498 AD496:AK496 AD494:AK494 AD492:AK492 AD490:AK490 AD488:AK488 AD486:AK486 AD484:AK484 AD482:AK482 AD480:AK480 AD478:AK478 AD476:AK476 AD474:AK474 AD472:AK472 AD470:AK470 AD468:AK468 AD466:AK466 AD464:AK464 AD462:AK462 AD460:AK460 AD458:AK458 AD456:AK456 AD454:AK454 AD452:AK452 AD450:AK450 AD448:AK448 AD446:AK446 AD444:AK444 AD442:AK442 AD440:AK440 AD438:AK438 AD436:AK436 AD434:AK434 AD432:AK432 AD430:AK430 AD428:AK428 AD426:AK426 AD424:AK424 AD422:AK422 AD420:AK420 AD418:AK418 AD416:AK416 AD414:AK414 AD412:AK412 AD410:AK410 AD408:AK408 AD406:AK406 AD404:AK404 AD402:AK402 AD400:AK400 AD398:AK398 AD396:AK396 AD394:AK394 AD392:AK392 AD390:AK390 AD388:AK388 AD386:AK386 AD384:AK384 AD382:AK382 AD380:AK380 AD378:AK378 AD376:AK376 AD374:AK374 AD372:AK372 AD370:AK370 AD368:AK368 AD366:AK366 AD364:AK364 AD362:AK362 AD360:AK360 AD358:AK358 AD356:AK356 AD354:AK354 AD352:AK352 AD350:AK350 AD348:AK348 AD346:AK346 AD344:AK344 AD342:AK342 AD340:AK340 AD338:AK338 AD336:AK336 AD334:AK334 AD332:AK332 AD330:AK330 AD328:AK328 AD326:AK326 AD324:AK324 AD322:AK322 AD320:AK320 AD318:AK318 AD316:AK316 AD314:AK314 AD312:AK312 AD310:AK310 AD308:AK308 AD306:AK306 AD304:AK304 AD302:AK302 AD300:AK300 AD298:AK298 AD296:AK296 AD294:AK294 AD292:AK292 AD290:AK290 AD288:AK288 AD286:AK286 AD284:AK284 AD282:AK282 AD280:AK280 AD278:AK278 AD276:AK276 AD274:AK274 AD272:AK272 AD270:AK270 AD268:AK268 AD266:AK266 AD264:AK264 AD262:AK262 AD260:AK260 AD258:AK258 AD256:AK256 AD254:AK254 AD252:AK252 AD250:AK250 AD248:AK248 AD246:AK246 AD244:AK244 AD242:AK242 AD240:AK240 AD238:AK238 AD236:AK236 AD234:AK234 AD232:AK232 AD230:AK230 AD228:AK228 AD226:AK226 AD224:AK224 AD222:AK222 AD220:AK220 AD218:AK218 AD216:AK216 AD214:AK214 AD212:AK212 AD210:AK210 AD208:AK208 AD206:AK206 AD204:AK204 AD202:AK202 AD200:AK200 AD198:AK198 AD196:AK196 AD194:AK194 AD192:AK192 AD190:AK190 AD188:AK188 AD186:AK186 AD184:AK184 AD182:AK182 AD180:AK180 AD178:AK178 AD176:AK176 AD174:AK174 AD172:AK172 AD170:AK170 AD168:AK168 AD166:AK166 AD164:AK164 AD162:AK162 AD160:AK160 AD158:AK158 AD156:AK156 AD154:AK154 AD152:AK152 AD150:AK150 AD148:AK148 AD146:AK146 AD144:AK144 AD142:AK142 AD140:AK140 AD138:AK138 AD136:AK136 AD134:AK134 AD132:AK132 AD130:AK130 AD128:AK128 AD126:AK126 AD124:AK124 AD122:AK122 AD120:AK120 AD118:AK118 AD116:AK116 AD114:AK114 AD112:AK112 AD110:AK110 AD108:AK108 AD106:AK106 AD104:AK104 AD102:AK102 AD100:AK100 AD98:AK98 AD96:AK96 AD94:AK94 AD92:AK92 AD90:AK90 AD88:AK88 AD86:AK86 AD84:AK84 AD82:AK82 AD80:AK80 AD78:AK78 AD76:AK76 AD74:AK74 AD72:AK72 AD70:AK70 AD68:AK68 AD66:AK66 AD64:AK64 AD62:AK62 AD60:AK60 AD58:AK58 AD56:AK56 AD54:AK54 AD52:AK52 AD50:AK50 AD48:AK48 AD46:AK46 AD44:AK44 AD42:AK42 AD40:AK40 AD38:AK38">
    <cfRule type="expression" dxfId="15" priority="7">
      <formula>$AE10=0</formula>
    </cfRule>
    <cfRule type="expression" dxfId="14" priority="8">
      <formula>$AB10&lt;&gt;""</formula>
    </cfRule>
    <cfRule type="expression" dxfId="13" priority="9">
      <formula>$AA10="済"</formula>
    </cfRule>
  </conditionalFormatting>
  <conditionalFormatting sqref="AC8:AC1145">
    <cfRule type="expression" dxfId="12" priority="1">
      <formula>$AE8=0</formula>
    </cfRule>
    <cfRule type="expression" dxfId="11" priority="2">
      <formula>$AB8&lt;&gt;""</formula>
    </cfRule>
    <cfRule type="expression" dxfId="10" priority="3">
      <formula>$AA8="済"</formula>
    </cfRule>
  </conditionalFormatting>
  <dataValidations count="1">
    <dataValidation type="list" allowBlank="1" showInputMessage="1" showErrorMessage="1" sqref="AA8:AA1145 X1146:X1048576" xr:uid="{CFF56470-D666-4E5A-A4A5-7F7EB69E6A75}">
      <formula1>"済,返"</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DF911-D1E8-4CB1-AF74-FD75F5E7883E}">
  <dimension ref="B1:I79"/>
  <sheetViews>
    <sheetView zoomScale="55" workbookViewId="0">
      <selection activeCell="I27" sqref="I27"/>
    </sheetView>
  </sheetViews>
  <sheetFormatPr defaultRowHeight="13" x14ac:dyDescent="0.2"/>
  <cols>
    <col min="2" max="2" width="16.90625" customWidth="1"/>
    <col min="3" max="3" width="94.6328125" customWidth="1"/>
    <col min="5" max="5" width="20.26953125" customWidth="1"/>
    <col min="6" max="6" width="79.26953125" customWidth="1"/>
    <col min="8" max="8" width="20.26953125" customWidth="1"/>
    <col min="9" max="9" width="71.36328125" customWidth="1"/>
  </cols>
  <sheetData>
    <row r="1" spans="2:9" ht="13.5" thickBot="1" x14ac:dyDescent="0.25"/>
    <row r="2" spans="2:9" x14ac:dyDescent="0.2">
      <c r="B2" s="235" t="s">
        <v>160</v>
      </c>
      <c r="C2" s="236"/>
      <c r="D2" s="237"/>
    </row>
    <row r="3" spans="2:9" ht="13.5" thickBot="1" x14ac:dyDescent="0.25">
      <c r="B3" s="238"/>
      <c r="C3" s="239"/>
      <c r="D3" s="240"/>
    </row>
    <row r="4" spans="2:9" ht="13.5" thickBot="1" x14ac:dyDescent="0.25"/>
    <row r="5" spans="2:9" x14ac:dyDescent="0.2">
      <c r="B5" s="228" t="s">
        <v>161</v>
      </c>
      <c r="C5" s="229"/>
      <c r="E5" s="228" t="s">
        <v>169</v>
      </c>
      <c r="F5" s="229"/>
      <c r="H5" s="228" t="s">
        <v>173</v>
      </c>
      <c r="I5" s="229"/>
    </row>
    <row r="6" spans="2:9" ht="13.5" thickBot="1" x14ac:dyDescent="0.25">
      <c r="B6" s="230"/>
      <c r="C6" s="231"/>
      <c r="E6" s="230"/>
      <c r="F6" s="231"/>
      <c r="H6" s="230"/>
      <c r="I6" s="231"/>
    </row>
    <row r="7" spans="2:9" ht="13.5" thickBot="1" x14ac:dyDescent="0.25">
      <c r="B7" s="72"/>
      <c r="C7" s="72"/>
    </row>
    <row r="8" spans="2:9" x14ac:dyDescent="0.2">
      <c r="B8" s="232" t="s">
        <v>72</v>
      </c>
      <c r="C8" s="73" t="s">
        <v>162</v>
      </c>
      <c r="E8" s="224" t="s">
        <v>87</v>
      </c>
      <c r="F8" s="74" t="s">
        <v>45</v>
      </c>
      <c r="H8" s="227" t="s">
        <v>174</v>
      </c>
      <c r="I8" s="83" t="s">
        <v>133</v>
      </c>
    </row>
    <row r="9" spans="2:9" ht="18" x14ac:dyDescent="0.2">
      <c r="B9" s="233"/>
      <c r="C9" s="63" t="s">
        <v>37</v>
      </c>
      <c r="E9" s="225"/>
      <c r="F9" s="68" t="s">
        <v>145</v>
      </c>
      <c r="H9" s="225"/>
      <c r="I9" s="67" t="s">
        <v>121</v>
      </c>
    </row>
    <row r="10" spans="2:9" ht="18" x14ac:dyDescent="0.2">
      <c r="B10" s="233"/>
      <c r="C10" s="64" t="s">
        <v>39</v>
      </c>
      <c r="E10" s="225"/>
      <c r="F10" s="68" t="s">
        <v>62</v>
      </c>
      <c r="H10" s="225"/>
      <c r="I10" s="67"/>
    </row>
    <row r="11" spans="2:9" x14ac:dyDescent="0.2">
      <c r="B11" s="233"/>
      <c r="C11" s="65"/>
      <c r="E11" s="225"/>
      <c r="F11" s="68"/>
      <c r="H11" s="225"/>
      <c r="I11" s="67" t="s">
        <v>122</v>
      </c>
    </row>
    <row r="12" spans="2:9" x14ac:dyDescent="0.2">
      <c r="B12" s="233"/>
      <c r="C12" s="66" t="s">
        <v>163</v>
      </c>
      <c r="E12" s="225"/>
      <c r="F12" s="68" t="s">
        <v>82</v>
      </c>
      <c r="H12" s="225"/>
      <c r="I12" s="67"/>
    </row>
    <row r="13" spans="2:9" ht="18" x14ac:dyDescent="0.2">
      <c r="B13" s="233"/>
      <c r="C13" s="63" t="s">
        <v>164</v>
      </c>
      <c r="E13" s="225"/>
      <c r="F13" s="68" t="s">
        <v>83</v>
      </c>
      <c r="H13" s="225"/>
      <c r="I13" s="67" t="s">
        <v>123</v>
      </c>
    </row>
    <row r="14" spans="2:9" x14ac:dyDescent="0.2">
      <c r="B14" s="233"/>
      <c r="C14" s="67"/>
      <c r="E14" s="225"/>
      <c r="F14" s="68" t="s">
        <v>84</v>
      </c>
      <c r="H14" s="225"/>
      <c r="I14" s="67"/>
    </row>
    <row r="15" spans="2:9" ht="18" x14ac:dyDescent="0.2">
      <c r="B15" s="233"/>
      <c r="C15" s="63" t="s">
        <v>166</v>
      </c>
      <c r="E15" s="225"/>
      <c r="F15" s="68"/>
      <c r="H15" s="225"/>
      <c r="I15" s="67" t="s">
        <v>124</v>
      </c>
    </row>
    <row r="16" spans="2:9" ht="18" x14ac:dyDescent="0.2">
      <c r="B16" s="233"/>
      <c r="C16" s="63" t="s">
        <v>167</v>
      </c>
      <c r="E16" s="225"/>
      <c r="F16" s="68" t="s">
        <v>85</v>
      </c>
      <c r="H16" s="225"/>
      <c r="I16" s="67" t="s">
        <v>125</v>
      </c>
    </row>
    <row r="17" spans="2:9" x14ac:dyDescent="0.2">
      <c r="B17" s="233"/>
      <c r="C17" s="68"/>
      <c r="E17" s="225"/>
      <c r="F17" s="68" t="s">
        <v>86</v>
      </c>
      <c r="H17" s="225"/>
      <c r="I17" s="67" t="s">
        <v>126</v>
      </c>
    </row>
    <row r="18" spans="2:9" ht="18.5" thickBot="1" x14ac:dyDescent="0.25">
      <c r="B18" s="234"/>
      <c r="C18" s="69" t="s">
        <v>165</v>
      </c>
      <c r="E18" s="225"/>
      <c r="F18" s="68"/>
      <c r="H18" s="225"/>
      <c r="I18" s="67"/>
    </row>
    <row r="19" spans="2:9" ht="13.5" thickBot="1" x14ac:dyDescent="0.25">
      <c r="E19" s="225"/>
      <c r="F19" s="68" t="s">
        <v>46</v>
      </c>
      <c r="H19" s="225"/>
      <c r="I19" s="67" t="s">
        <v>127</v>
      </c>
    </row>
    <row r="20" spans="2:9" x14ac:dyDescent="0.2">
      <c r="B20" s="232" t="s">
        <v>168</v>
      </c>
      <c r="C20" s="70" t="s">
        <v>73</v>
      </c>
      <c r="E20" s="225"/>
      <c r="F20" s="68" t="s">
        <v>146</v>
      </c>
      <c r="H20" s="225"/>
      <c r="I20" s="67"/>
    </row>
    <row r="21" spans="2:9" x14ac:dyDescent="0.2">
      <c r="B21" s="233"/>
      <c r="C21" s="67" t="s">
        <v>38</v>
      </c>
      <c r="E21" s="225"/>
      <c r="F21" s="68" t="s">
        <v>148</v>
      </c>
      <c r="H21" s="225"/>
      <c r="I21" s="80" t="s">
        <v>134</v>
      </c>
    </row>
    <row r="22" spans="2:9" x14ac:dyDescent="0.2">
      <c r="B22" s="233"/>
      <c r="C22" s="67" t="s">
        <v>40</v>
      </c>
      <c r="E22" s="225"/>
      <c r="F22" s="68"/>
      <c r="H22" s="225"/>
      <c r="I22" s="67" t="s">
        <v>128</v>
      </c>
    </row>
    <row r="23" spans="2:9" x14ac:dyDescent="0.2">
      <c r="B23" s="233"/>
      <c r="C23" s="67" t="s">
        <v>41</v>
      </c>
      <c r="E23" s="225"/>
      <c r="F23" s="68" t="s">
        <v>71</v>
      </c>
      <c r="H23" s="225"/>
      <c r="I23" s="67"/>
    </row>
    <row r="24" spans="2:9" x14ac:dyDescent="0.2">
      <c r="B24" s="233"/>
      <c r="C24" s="67" t="s">
        <v>42</v>
      </c>
      <c r="E24" s="225"/>
      <c r="F24" s="68" t="s">
        <v>59</v>
      </c>
      <c r="H24" s="225"/>
      <c r="I24" s="67" t="s">
        <v>129</v>
      </c>
    </row>
    <row r="25" spans="2:9" x14ac:dyDescent="0.2">
      <c r="B25" s="233"/>
      <c r="C25" s="67" t="s">
        <v>43</v>
      </c>
      <c r="E25" s="225"/>
      <c r="F25" s="68"/>
      <c r="H25" s="225"/>
      <c r="I25" s="67"/>
    </row>
    <row r="26" spans="2:9" ht="13.5" thickBot="1" x14ac:dyDescent="0.25">
      <c r="B26" s="234"/>
      <c r="C26" s="71" t="s">
        <v>44</v>
      </c>
      <c r="E26" s="226"/>
      <c r="F26" s="75" t="s">
        <v>147</v>
      </c>
      <c r="H26" s="225"/>
      <c r="I26" s="80" t="s">
        <v>234</v>
      </c>
    </row>
    <row r="27" spans="2:9" ht="13.5" thickBot="1" x14ac:dyDescent="0.25">
      <c r="H27" s="225"/>
      <c r="I27" s="80" t="s">
        <v>149</v>
      </c>
    </row>
    <row r="28" spans="2:9" x14ac:dyDescent="0.2">
      <c r="E28" s="224" t="s">
        <v>94</v>
      </c>
      <c r="F28" s="74" t="s">
        <v>88</v>
      </c>
      <c r="H28" s="225"/>
      <c r="I28" s="80" t="s">
        <v>150</v>
      </c>
    </row>
    <row r="29" spans="2:9" x14ac:dyDescent="0.2">
      <c r="E29" s="225"/>
      <c r="F29" s="68" t="s">
        <v>77</v>
      </c>
      <c r="H29" s="225"/>
      <c r="I29" s="67" t="s">
        <v>130</v>
      </c>
    </row>
    <row r="30" spans="2:9" x14ac:dyDescent="0.2">
      <c r="E30" s="225"/>
      <c r="F30" s="68"/>
      <c r="H30" s="225"/>
      <c r="I30" s="80" t="s">
        <v>151</v>
      </c>
    </row>
    <row r="31" spans="2:9" x14ac:dyDescent="0.2">
      <c r="E31" s="225"/>
      <c r="F31" s="68" t="s">
        <v>95</v>
      </c>
      <c r="H31" s="225"/>
      <c r="I31" s="80" t="s">
        <v>153</v>
      </c>
    </row>
    <row r="32" spans="2:9" x14ac:dyDescent="0.2">
      <c r="E32" s="225"/>
      <c r="F32" s="68" t="s">
        <v>96</v>
      </c>
      <c r="H32" s="225"/>
      <c r="I32" s="67"/>
    </row>
    <row r="33" spans="5:9" x14ac:dyDescent="0.2">
      <c r="E33" s="225"/>
      <c r="F33" s="68"/>
      <c r="H33" s="225"/>
      <c r="I33" s="67" t="s">
        <v>129</v>
      </c>
    </row>
    <row r="34" spans="5:9" x14ac:dyDescent="0.2">
      <c r="E34" s="225"/>
      <c r="F34" s="68" t="s">
        <v>97</v>
      </c>
      <c r="H34" s="225"/>
      <c r="I34" s="67"/>
    </row>
    <row r="35" spans="5:9" x14ac:dyDescent="0.2">
      <c r="E35" s="225"/>
      <c r="F35" s="68" t="s">
        <v>98</v>
      </c>
      <c r="H35" s="225"/>
      <c r="I35" s="67"/>
    </row>
    <row r="36" spans="5:9" x14ac:dyDescent="0.2">
      <c r="E36" s="225"/>
      <c r="F36" s="68"/>
      <c r="H36" s="225"/>
      <c r="I36" s="67" t="s">
        <v>131</v>
      </c>
    </row>
    <row r="37" spans="5:9" x14ac:dyDescent="0.2">
      <c r="E37" s="225"/>
      <c r="F37" s="68" t="s">
        <v>75</v>
      </c>
      <c r="H37" s="225"/>
      <c r="I37" s="67" t="s">
        <v>59</v>
      </c>
    </row>
    <row r="38" spans="5:9" x14ac:dyDescent="0.2">
      <c r="E38" s="225"/>
      <c r="F38" s="68" t="s">
        <v>76</v>
      </c>
      <c r="H38" s="225"/>
      <c r="I38" s="67"/>
    </row>
    <row r="39" spans="5:9" x14ac:dyDescent="0.2">
      <c r="E39" s="225"/>
      <c r="F39" s="68" t="s">
        <v>74</v>
      </c>
      <c r="H39" s="225"/>
      <c r="I39" s="67"/>
    </row>
    <row r="40" spans="5:9" x14ac:dyDescent="0.2">
      <c r="E40" s="225"/>
      <c r="F40" s="68"/>
      <c r="H40" s="225"/>
      <c r="I40" s="67" t="s">
        <v>132</v>
      </c>
    </row>
    <row r="41" spans="5:9" x14ac:dyDescent="0.2">
      <c r="E41" s="225"/>
      <c r="F41" s="68" t="s">
        <v>99</v>
      </c>
      <c r="H41" s="225"/>
      <c r="I41" s="67" t="s">
        <v>152</v>
      </c>
    </row>
    <row r="42" spans="5:9" x14ac:dyDescent="0.2">
      <c r="E42" s="225"/>
      <c r="F42" s="68"/>
      <c r="H42" s="225"/>
      <c r="I42" s="67" t="s">
        <v>154</v>
      </c>
    </row>
    <row r="43" spans="5:9" ht="13.5" thickBot="1" x14ac:dyDescent="0.25">
      <c r="E43" s="226"/>
      <c r="F43" s="75" t="s">
        <v>170</v>
      </c>
      <c r="H43" s="225"/>
      <c r="I43" s="67"/>
    </row>
    <row r="44" spans="5:9" ht="13.5" thickBot="1" x14ac:dyDescent="0.25">
      <c r="H44" s="225"/>
      <c r="I44" s="67"/>
    </row>
    <row r="45" spans="5:9" x14ac:dyDescent="0.2">
      <c r="E45" s="224" t="s">
        <v>171</v>
      </c>
      <c r="F45" s="76" t="s">
        <v>118</v>
      </c>
      <c r="H45" s="225"/>
      <c r="I45" s="67" t="s">
        <v>155</v>
      </c>
    </row>
    <row r="46" spans="5:9" ht="13.5" thickBot="1" x14ac:dyDescent="0.25">
      <c r="E46" s="225"/>
      <c r="F46" s="77" t="s">
        <v>77</v>
      </c>
      <c r="H46" s="226"/>
      <c r="I46" s="71" t="s">
        <v>132</v>
      </c>
    </row>
    <row r="47" spans="5:9" ht="13.5" thickBot="1" x14ac:dyDescent="0.25">
      <c r="E47" s="225"/>
      <c r="F47" s="78"/>
    </row>
    <row r="48" spans="5:9" x14ac:dyDescent="0.2">
      <c r="E48" s="225"/>
      <c r="F48" s="79" t="s">
        <v>89</v>
      </c>
      <c r="H48" s="224" t="s">
        <v>175</v>
      </c>
      <c r="I48" s="74" t="s">
        <v>144</v>
      </c>
    </row>
    <row r="49" spans="5:9" x14ac:dyDescent="0.2">
      <c r="E49" s="225"/>
      <c r="F49" s="80" t="s">
        <v>90</v>
      </c>
      <c r="H49" s="225"/>
      <c r="I49" s="68"/>
    </row>
    <row r="50" spans="5:9" x14ac:dyDescent="0.2">
      <c r="E50" s="225"/>
      <c r="F50" s="81" t="s">
        <v>119</v>
      </c>
      <c r="H50" s="225"/>
      <c r="I50" s="68" t="s">
        <v>141</v>
      </c>
    </row>
    <row r="51" spans="5:9" x14ac:dyDescent="0.2">
      <c r="E51" s="225"/>
      <c r="F51" s="81" t="s">
        <v>120</v>
      </c>
      <c r="H51" s="225"/>
      <c r="I51" s="68"/>
    </row>
    <row r="52" spans="5:9" x14ac:dyDescent="0.2">
      <c r="E52" s="225"/>
      <c r="F52" s="81" t="s">
        <v>91</v>
      </c>
      <c r="H52" s="225"/>
      <c r="I52" s="68" t="s">
        <v>142</v>
      </c>
    </row>
    <row r="53" spans="5:9" x14ac:dyDescent="0.2">
      <c r="E53" s="225"/>
      <c r="F53" s="67"/>
      <c r="H53" s="225"/>
      <c r="I53" s="68"/>
    </row>
    <row r="54" spans="5:9" x14ac:dyDescent="0.2">
      <c r="E54" s="225"/>
      <c r="F54" s="80" t="s">
        <v>92</v>
      </c>
      <c r="H54" s="225"/>
      <c r="I54" s="68" t="s">
        <v>143</v>
      </c>
    </row>
    <row r="55" spans="5:9" x14ac:dyDescent="0.2">
      <c r="E55" s="225"/>
      <c r="F55" s="67"/>
      <c r="H55" s="225"/>
      <c r="I55" s="68"/>
    </row>
    <row r="56" spans="5:9" ht="13.5" thickBot="1" x14ac:dyDescent="0.25">
      <c r="E56" s="225"/>
      <c r="F56" s="80" t="s">
        <v>93</v>
      </c>
      <c r="H56" s="226"/>
      <c r="I56" s="75" t="s">
        <v>147</v>
      </c>
    </row>
    <row r="57" spans="5:9" x14ac:dyDescent="0.2">
      <c r="E57" s="225"/>
      <c r="F57" s="67"/>
    </row>
    <row r="58" spans="5:9" ht="13.5" thickBot="1" x14ac:dyDescent="0.25">
      <c r="E58" s="226"/>
      <c r="F58" s="82" t="s">
        <v>147</v>
      </c>
    </row>
    <row r="59" spans="5:9" ht="13.5" thickBot="1" x14ac:dyDescent="0.25"/>
    <row r="60" spans="5:9" x14ac:dyDescent="0.2">
      <c r="E60" s="227" t="s">
        <v>172</v>
      </c>
      <c r="F60" s="74" t="s">
        <v>45</v>
      </c>
    </row>
    <row r="61" spans="5:9" x14ac:dyDescent="0.2">
      <c r="E61" s="225"/>
      <c r="F61" s="68" t="s">
        <v>145</v>
      </c>
    </row>
    <row r="62" spans="5:9" x14ac:dyDescent="0.2">
      <c r="E62" s="225"/>
      <c r="F62" s="68" t="s">
        <v>62</v>
      </c>
    </row>
    <row r="63" spans="5:9" x14ac:dyDescent="0.2">
      <c r="E63" s="225"/>
      <c r="F63" s="68"/>
    </row>
    <row r="64" spans="5:9" x14ac:dyDescent="0.2">
      <c r="E64" s="225"/>
      <c r="F64" s="68" t="s">
        <v>60</v>
      </c>
    </row>
    <row r="65" spans="5:6" x14ac:dyDescent="0.2">
      <c r="E65" s="225"/>
      <c r="F65" s="68" t="s">
        <v>61</v>
      </c>
    </row>
    <row r="66" spans="5:6" x14ac:dyDescent="0.2">
      <c r="E66" s="225"/>
      <c r="F66" s="68"/>
    </row>
    <row r="67" spans="5:6" x14ac:dyDescent="0.2">
      <c r="E67" s="225"/>
      <c r="F67" s="68" t="s">
        <v>46</v>
      </c>
    </row>
    <row r="68" spans="5:6" x14ac:dyDescent="0.2">
      <c r="E68" s="225"/>
      <c r="F68" s="68"/>
    </row>
    <row r="69" spans="5:6" x14ac:dyDescent="0.2">
      <c r="E69" s="225"/>
      <c r="F69" s="68" t="s">
        <v>75</v>
      </c>
    </row>
    <row r="70" spans="5:6" x14ac:dyDescent="0.2">
      <c r="E70" s="225"/>
      <c r="F70" s="68" t="s">
        <v>76</v>
      </c>
    </row>
    <row r="71" spans="5:6" x14ac:dyDescent="0.2">
      <c r="E71" s="225"/>
      <c r="F71" s="68" t="s">
        <v>74</v>
      </c>
    </row>
    <row r="72" spans="5:6" x14ac:dyDescent="0.2">
      <c r="E72" s="225"/>
      <c r="F72" s="68"/>
    </row>
    <row r="73" spans="5:6" x14ac:dyDescent="0.2">
      <c r="E73" s="225"/>
      <c r="F73" s="68" t="s">
        <v>146</v>
      </c>
    </row>
    <row r="74" spans="5:6" x14ac:dyDescent="0.2">
      <c r="E74" s="225"/>
      <c r="F74" s="68" t="s">
        <v>148</v>
      </c>
    </row>
    <row r="75" spans="5:6" x14ac:dyDescent="0.2">
      <c r="E75" s="225"/>
      <c r="F75" s="68"/>
    </row>
    <row r="76" spans="5:6" x14ac:dyDescent="0.2">
      <c r="E76" s="225"/>
      <c r="F76" s="68" t="s">
        <v>71</v>
      </c>
    </row>
    <row r="77" spans="5:6" x14ac:dyDescent="0.2">
      <c r="E77" s="225"/>
      <c r="F77" s="68" t="s">
        <v>59</v>
      </c>
    </row>
    <row r="78" spans="5:6" x14ac:dyDescent="0.2">
      <c r="E78" s="225"/>
      <c r="F78" s="68"/>
    </row>
    <row r="79" spans="5:6" ht="13.5" thickBot="1" x14ac:dyDescent="0.25">
      <c r="E79" s="226"/>
      <c r="F79" s="75" t="s">
        <v>147</v>
      </c>
    </row>
  </sheetData>
  <mergeCells count="12">
    <mergeCell ref="B20:B26"/>
    <mergeCell ref="B8:B18"/>
    <mergeCell ref="B2:D3"/>
    <mergeCell ref="B5:C6"/>
    <mergeCell ref="E5:F6"/>
    <mergeCell ref="E8:E26"/>
    <mergeCell ref="E28:E43"/>
    <mergeCell ref="E45:E58"/>
    <mergeCell ref="E60:E79"/>
    <mergeCell ref="H5:I6"/>
    <mergeCell ref="H8:H46"/>
    <mergeCell ref="H48:H5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69B4F-AF95-4CF0-B72F-9406B216DC4B}">
  <dimension ref="B1:I51"/>
  <sheetViews>
    <sheetView zoomScale="48" workbookViewId="0">
      <selection activeCell="E34" sqref="E34"/>
    </sheetView>
  </sheetViews>
  <sheetFormatPr defaultRowHeight="13" x14ac:dyDescent="0.2"/>
  <cols>
    <col min="2" max="2" width="16.36328125" customWidth="1"/>
    <col min="3" max="3" width="82.26953125" customWidth="1"/>
    <col min="5" max="5" width="25.1796875" customWidth="1"/>
    <col min="6" max="6" width="77" customWidth="1"/>
    <col min="8" max="8" width="24.54296875" customWidth="1"/>
    <col min="9" max="9" width="83.36328125" customWidth="1"/>
  </cols>
  <sheetData>
    <row r="1" spans="2:9" ht="13.5" thickBot="1" x14ac:dyDescent="0.25"/>
    <row r="2" spans="2:9" x14ac:dyDescent="0.2">
      <c r="B2" s="247" t="s">
        <v>176</v>
      </c>
      <c r="C2" s="248"/>
      <c r="D2" s="249"/>
    </row>
    <row r="3" spans="2:9" ht="13.5" thickBot="1" x14ac:dyDescent="0.25">
      <c r="B3" s="250"/>
      <c r="C3" s="251"/>
      <c r="D3" s="252"/>
    </row>
    <row r="4" spans="2:9" ht="13.5" thickBot="1" x14ac:dyDescent="0.25"/>
    <row r="5" spans="2:9" x14ac:dyDescent="0.2">
      <c r="B5" s="241" t="s">
        <v>177</v>
      </c>
      <c r="C5" s="242"/>
      <c r="E5" s="241" t="s">
        <v>185</v>
      </c>
      <c r="F5" s="242"/>
      <c r="H5" s="241" t="s">
        <v>194</v>
      </c>
      <c r="I5" s="242"/>
    </row>
    <row r="6" spans="2:9" ht="13.5" thickBot="1" x14ac:dyDescent="0.25">
      <c r="B6" s="243"/>
      <c r="C6" s="244"/>
      <c r="E6" s="243"/>
      <c r="F6" s="244"/>
      <c r="H6" s="243"/>
      <c r="I6" s="244"/>
    </row>
    <row r="7" spans="2:9" ht="13.5" thickBot="1" x14ac:dyDescent="0.25"/>
    <row r="8" spans="2:9" x14ac:dyDescent="0.2">
      <c r="B8" s="227" t="s">
        <v>181</v>
      </c>
      <c r="C8" s="74" t="s">
        <v>180</v>
      </c>
      <c r="E8" s="227" t="s">
        <v>188</v>
      </c>
      <c r="F8" s="74" t="s">
        <v>64</v>
      </c>
      <c r="H8" s="227" t="s">
        <v>195</v>
      </c>
      <c r="I8" s="74" t="s">
        <v>64</v>
      </c>
    </row>
    <row r="9" spans="2:9" x14ac:dyDescent="0.2">
      <c r="B9" s="225"/>
      <c r="C9" s="68" t="s">
        <v>26</v>
      </c>
      <c r="E9" s="225"/>
      <c r="F9" s="68" t="s">
        <v>186</v>
      </c>
      <c r="H9" s="225"/>
      <c r="I9" s="68" t="s">
        <v>26</v>
      </c>
    </row>
    <row r="10" spans="2:9" x14ac:dyDescent="0.2">
      <c r="B10" s="225"/>
      <c r="C10" s="68" t="s">
        <v>156</v>
      </c>
      <c r="E10" s="225"/>
      <c r="F10" s="68" t="s">
        <v>80</v>
      </c>
      <c r="H10" s="225"/>
      <c r="I10" s="68" t="s">
        <v>196</v>
      </c>
    </row>
    <row r="11" spans="2:9" x14ac:dyDescent="0.2">
      <c r="B11" s="225"/>
      <c r="C11" s="68"/>
      <c r="E11" s="225"/>
      <c r="F11" s="68" t="s">
        <v>81</v>
      </c>
      <c r="H11" s="225"/>
      <c r="I11" s="68"/>
    </row>
    <row r="12" spans="2:9" x14ac:dyDescent="0.2">
      <c r="B12" s="225"/>
      <c r="C12" s="68" t="s">
        <v>27</v>
      </c>
      <c r="E12" s="225"/>
      <c r="F12" s="68"/>
      <c r="H12" s="225"/>
      <c r="I12" s="68" t="s">
        <v>197</v>
      </c>
    </row>
    <row r="13" spans="2:9" x14ac:dyDescent="0.2">
      <c r="B13" s="225"/>
      <c r="C13" s="68"/>
      <c r="E13" s="225"/>
      <c r="F13" s="68" t="s">
        <v>187</v>
      </c>
      <c r="H13" s="225"/>
      <c r="I13" s="68"/>
    </row>
    <row r="14" spans="2:9" x14ac:dyDescent="0.2">
      <c r="B14" s="225"/>
      <c r="C14" s="68" t="s">
        <v>70</v>
      </c>
      <c r="E14" s="225"/>
      <c r="F14" s="68"/>
      <c r="H14" s="225"/>
      <c r="I14" s="68" t="s">
        <v>198</v>
      </c>
    </row>
    <row r="15" spans="2:9" x14ac:dyDescent="0.2">
      <c r="B15" s="225"/>
      <c r="C15" s="68"/>
      <c r="E15" s="225"/>
      <c r="F15" s="68" t="s">
        <v>66</v>
      </c>
      <c r="H15" s="225"/>
      <c r="I15" s="68" t="s">
        <v>199</v>
      </c>
    </row>
    <row r="16" spans="2:9" ht="13.5" thickBot="1" x14ac:dyDescent="0.25">
      <c r="B16" s="225"/>
      <c r="C16" s="68" t="s">
        <v>178</v>
      </c>
      <c r="E16" s="226"/>
      <c r="F16" s="75" t="s">
        <v>147</v>
      </c>
      <c r="H16" s="225"/>
      <c r="I16" s="68" t="s">
        <v>200</v>
      </c>
    </row>
    <row r="17" spans="2:9" ht="13.5" thickBot="1" x14ac:dyDescent="0.25">
      <c r="B17" s="226"/>
      <c r="C17" s="75" t="s">
        <v>78</v>
      </c>
      <c r="H17" s="225"/>
      <c r="I17" s="68"/>
    </row>
    <row r="18" spans="2:9" ht="13.5" thickBot="1" x14ac:dyDescent="0.25">
      <c r="C18" s="2"/>
      <c r="E18" s="224" t="s">
        <v>58</v>
      </c>
      <c r="F18" s="74" t="s">
        <v>54</v>
      </c>
      <c r="H18" s="225"/>
      <c r="I18" s="68" t="s">
        <v>201</v>
      </c>
    </row>
    <row r="19" spans="2:9" x14ac:dyDescent="0.2">
      <c r="B19" s="227" t="s">
        <v>182</v>
      </c>
      <c r="C19" s="74" t="s">
        <v>64</v>
      </c>
      <c r="E19" s="225"/>
      <c r="F19" s="68" t="s">
        <v>55</v>
      </c>
      <c r="H19" s="225"/>
      <c r="I19" s="68" t="s">
        <v>53</v>
      </c>
    </row>
    <row r="20" spans="2:9" x14ac:dyDescent="0.2">
      <c r="B20" s="225"/>
      <c r="C20" s="68" t="s">
        <v>26</v>
      </c>
      <c r="E20" s="225"/>
      <c r="F20" s="68"/>
      <c r="H20" s="225"/>
      <c r="I20" s="68" t="s">
        <v>178</v>
      </c>
    </row>
    <row r="21" spans="2:9" ht="13.5" thickBot="1" x14ac:dyDescent="0.25">
      <c r="B21" s="225"/>
      <c r="C21" s="68" t="s">
        <v>157</v>
      </c>
      <c r="E21" s="225"/>
      <c r="F21" s="68" t="s">
        <v>56</v>
      </c>
      <c r="H21" s="226"/>
      <c r="I21" s="75" t="s">
        <v>147</v>
      </c>
    </row>
    <row r="22" spans="2:9" ht="13.5" thickBot="1" x14ac:dyDescent="0.25">
      <c r="B22" s="225"/>
      <c r="C22" s="68"/>
      <c r="E22" s="225"/>
      <c r="F22" s="68"/>
    </row>
    <row r="23" spans="2:9" ht="13.5" thickBot="1" x14ac:dyDescent="0.25">
      <c r="B23" s="225"/>
      <c r="C23" s="68" t="s">
        <v>28</v>
      </c>
      <c r="E23" s="226"/>
      <c r="F23" s="75" t="s">
        <v>57</v>
      </c>
      <c r="H23" s="227" t="s">
        <v>205</v>
      </c>
      <c r="I23" s="74" t="s">
        <v>29</v>
      </c>
    </row>
    <row r="24" spans="2:9" ht="13.5" thickBot="1" x14ac:dyDescent="0.25">
      <c r="B24" s="225"/>
      <c r="C24" s="68"/>
      <c r="H24" s="225"/>
      <c r="I24" s="68"/>
    </row>
    <row r="25" spans="2:9" x14ac:dyDescent="0.2">
      <c r="B25" s="225"/>
      <c r="C25" s="68" t="s">
        <v>63</v>
      </c>
      <c r="E25" s="227" t="s">
        <v>191</v>
      </c>
      <c r="F25" s="74" t="s">
        <v>180</v>
      </c>
      <c r="H25" s="225"/>
      <c r="I25" s="68" t="s">
        <v>31</v>
      </c>
    </row>
    <row r="26" spans="2:9" x14ac:dyDescent="0.2">
      <c r="B26" s="225"/>
      <c r="C26" s="68"/>
      <c r="E26" s="225"/>
      <c r="F26" s="68"/>
      <c r="H26" s="225"/>
      <c r="I26" s="68" t="s">
        <v>204</v>
      </c>
    </row>
    <row r="27" spans="2:9" x14ac:dyDescent="0.2">
      <c r="B27" s="225"/>
      <c r="C27" s="68" t="s">
        <v>66</v>
      </c>
      <c r="E27" s="225"/>
      <c r="F27" s="68" t="s">
        <v>189</v>
      </c>
      <c r="H27" s="225"/>
      <c r="I27" s="68" t="s">
        <v>33</v>
      </c>
    </row>
    <row r="28" spans="2:9" ht="13.5" thickBot="1" x14ac:dyDescent="0.25">
      <c r="B28" s="226"/>
      <c r="C28" s="75" t="s">
        <v>147</v>
      </c>
      <c r="E28" s="225"/>
      <c r="F28" s="68"/>
      <c r="H28" s="225"/>
      <c r="I28" s="68"/>
    </row>
    <row r="29" spans="2:9" ht="13.5" thickBot="1" x14ac:dyDescent="0.25">
      <c r="E29" s="225"/>
      <c r="F29" s="68" t="s">
        <v>190</v>
      </c>
      <c r="H29" s="225"/>
      <c r="I29" s="68" t="s">
        <v>66</v>
      </c>
    </row>
    <row r="30" spans="2:9" ht="13.5" thickBot="1" x14ac:dyDescent="0.25">
      <c r="B30" s="224" t="s">
        <v>30</v>
      </c>
      <c r="C30" s="74" t="s">
        <v>64</v>
      </c>
      <c r="E30" s="225"/>
      <c r="F30" s="68" t="s">
        <v>65</v>
      </c>
      <c r="H30" s="226"/>
      <c r="I30" s="75" t="s">
        <v>147</v>
      </c>
    </row>
    <row r="31" spans="2:9" ht="13.5" thickBot="1" x14ac:dyDescent="0.25">
      <c r="B31" s="225"/>
      <c r="C31" s="68" t="s">
        <v>26</v>
      </c>
      <c r="E31" s="225"/>
      <c r="F31" s="68"/>
    </row>
    <row r="32" spans="2:9" x14ac:dyDescent="0.2">
      <c r="B32" s="225"/>
      <c r="C32" s="68" t="s">
        <v>157</v>
      </c>
      <c r="E32" s="225"/>
      <c r="F32" s="68" t="s">
        <v>178</v>
      </c>
      <c r="H32" s="224" t="s">
        <v>203</v>
      </c>
      <c r="I32" s="74" t="s">
        <v>202</v>
      </c>
    </row>
    <row r="33" spans="2:9" ht="13.5" thickBot="1" x14ac:dyDescent="0.25">
      <c r="B33" s="225"/>
      <c r="C33" s="68" t="s">
        <v>32</v>
      </c>
      <c r="E33" s="226"/>
      <c r="F33" s="75" t="s">
        <v>147</v>
      </c>
      <c r="H33" s="225"/>
      <c r="I33" s="68"/>
    </row>
    <row r="34" spans="2:9" ht="13.5" thickBot="1" x14ac:dyDescent="0.25">
      <c r="B34" s="225"/>
      <c r="C34" s="68"/>
      <c r="H34" s="225"/>
      <c r="I34" s="68" t="s">
        <v>47</v>
      </c>
    </row>
    <row r="35" spans="2:9" ht="13" customHeight="1" x14ac:dyDescent="0.2">
      <c r="B35" s="225"/>
      <c r="C35" s="68" t="s">
        <v>34</v>
      </c>
      <c r="E35" s="227" t="s">
        <v>193</v>
      </c>
      <c r="F35" s="74" t="s">
        <v>180</v>
      </c>
      <c r="H35" s="225"/>
      <c r="I35" s="68"/>
    </row>
    <row r="36" spans="2:9" x14ac:dyDescent="0.2">
      <c r="B36" s="225"/>
      <c r="C36" s="68" t="s">
        <v>35</v>
      </c>
      <c r="E36" s="245"/>
      <c r="F36" s="68"/>
      <c r="H36" s="225"/>
      <c r="I36" s="68" t="s">
        <v>48</v>
      </c>
    </row>
    <row r="37" spans="2:9" x14ac:dyDescent="0.2">
      <c r="B37" s="225"/>
      <c r="C37" s="68"/>
      <c r="E37" s="245"/>
      <c r="F37" s="68" t="s">
        <v>67</v>
      </c>
      <c r="H37" s="225"/>
      <c r="I37" s="68"/>
    </row>
    <row r="38" spans="2:9" x14ac:dyDescent="0.2">
      <c r="B38" s="225"/>
      <c r="C38" s="68" t="s">
        <v>36</v>
      </c>
      <c r="E38" s="245"/>
      <c r="F38" s="68" t="s">
        <v>68</v>
      </c>
      <c r="H38" s="225"/>
      <c r="I38" s="68" t="s">
        <v>49</v>
      </c>
    </row>
    <row r="39" spans="2:9" x14ac:dyDescent="0.2">
      <c r="B39" s="225"/>
      <c r="C39" s="68" t="s">
        <v>66</v>
      </c>
      <c r="E39" s="245"/>
      <c r="F39" s="68"/>
      <c r="H39" s="225"/>
      <c r="I39" s="68"/>
    </row>
    <row r="40" spans="2:9" x14ac:dyDescent="0.2">
      <c r="B40" s="225"/>
      <c r="C40" s="68"/>
      <c r="E40" s="245"/>
      <c r="F40" s="68" t="s">
        <v>69</v>
      </c>
      <c r="H40" s="225"/>
      <c r="I40" s="68" t="s">
        <v>179</v>
      </c>
    </row>
    <row r="41" spans="2:9" ht="13.5" thickBot="1" x14ac:dyDescent="0.25">
      <c r="B41" s="226"/>
      <c r="C41" s="75" t="s">
        <v>147</v>
      </c>
      <c r="E41" s="245"/>
      <c r="F41" s="68" t="s">
        <v>192</v>
      </c>
      <c r="H41" s="226"/>
      <c r="I41" s="75" t="s">
        <v>147</v>
      </c>
    </row>
    <row r="42" spans="2:9" ht="13.5" thickBot="1" x14ac:dyDescent="0.25">
      <c r="E42" s="246"/>
      <c r="F42" s="75" t="s">
        <v>147</v>
      </c>
    </row>
    <row r="43" spans="2:9" x14ac:dyDescent="0.2">
      <c r="B43" s="227" t="s">
        <v>184</v>
      </c>
      <c r="C43" s="74" t="s">
        <v>64</v>
      </c>
      <c r="E43" s="84"/>
    </row>
    <row r="44" spans="2:9" x14ac:dyDescent="0.2">
      <c r="B44" s="225"/>
      <c r="C44" s="68" t="s">
        <v>26</v>
      </c>
    </row>
    <row r="45" spans="2:9" x14ac:dyDescent="0.2">
      <c r="B45" s="225"/>
      <c r="C45" s="68" t="s">
        <v>157</v>
      </c>
    </row>
    <row r="46" spans="2:9" x14ac:dyDescent="0.2">
      <c r="B46" s="225"/>
      <c r="C46" s="68"/>
    </row>
    <row r="47" spans="2:9" x14ac:dyDescent="0.2">
      <c r="B47" s="225"/>
      <c r="C47" s="68" t="s">
        <v>79</v>
      </c>
    </row>
    <row r="48" spans="2:9" x14ac:dyDescent="0.2">
      <c r="B48" s="225"/>
      <c r="C48" s="68" t="s">
        <v>183</v>
      </c>
    </row>
    <row r="49" spans="2:3" x14ac:dyDescent="0.2">
      <c r="B49" s="225"/>
      <c r="C49" s="68"/>
    </row>
    <row r="50" spans="2:3" x14ac:dyDescent="0.2">
      <c r="B50" s="225"/>
      <c r="C50" s="68" t="s">
        <v>66</v>
      </c>
    </row>
    <row r="51" spans="2:3" ht="13.5" thickBot="1" x14ac:dyDescent="0.25">
      <c r="B51" s="226"/>
      <c r="C51" s="75" t="s">
        <v>147</v>
      </c>
    </row>
  </sheetData>
  <mergeCells count="15">
    <mergeCell ref="B8:B17"/>
    <mergeCell ref="B19:B28"/>
    <mergeCell ref="B30:B41"/>
    <mergeCell ref="B43:B51"/>
    <mergeCell ref="B2:D3"/>
    <mergeCell ref="B5:C6"/>
    <mergeCell ref="H5:I6"/>
    <mergeCell ref="H8:H21"/>
    <mergeCell ref="H23:H30"/>
    <mergeCell ref="H32:H41"/>
    <mergeCell ref="E5:F6"/>
    <mergeCell ref="E8:E16"/>
    <mergeCell ref="E18:E23"/>
    <mergeCell ref="E25:E33"/>
    <mergeCell ref="E35:E42"/>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A5961-A9B1-4C2C-B912-AA302F947665}">
  <dimension ref="B1:M40"/>
  <sheetViews>
    <sheetView zoomScale="69" workbookViewId="0">
      <selection activeCell="M6" sqref="M6"/>
    </sheetView>
  </sheetViews>
  <sheetFormatPr defaultRowHeight="13" x14ac:dyDescent="0.2"/>
  <cols>
    <col min="2" max="2" width="3.7265625" style="107" customWidth="1"/>
    <col min="3" max="3" width="25.6328125" customWidth="1"/>
    <col min="4" max="4" width="5.453125" bestFit="1" customWidth="1"/>
    <col min="5" max="5" width="4.08984375" customWidth="1"/>
    <col min="6" max="6" width="4.7265625" customWidth="1"/>
    <col min="7" max="7" width="14.1796875" style="112" bestFit="1" customWidth="1"/>
    <col min="8" max="8" width="11" style="112" customWidth="1"/>
    <col min="9" max="9" width="13" style="112" customWidth="1"/>
    <col min="10" max="11" width="17.36328125" style="112" customWidth="1"/>
    <col min="12" max="12" width="8.7265625" style="107"/>
    <col min="13" max="13" width="15.54296875" style="107" customWidth="1"/>
  </cols>
  <sheetData>
    <row r="1" spans="2:13" ht="13.5" thickBot="1" x14ac:dyDescent="0.25">
      <c r="G1"/>
      <c r="H1"/>
      <c r="I1"/>
      <c r="J1"/>
      <c r="K1"/>
      <c r="L1"/>
      <c r="M1"/>
    </row>
    <row r="2" spans="2:13" ht="49" customHeight="1" thickBot="1" x14ac:dyDescent="0.25">
      <c r="C2" s="254" t="s">
        <v>215</v>
      </c>
      <c r="D2" s="255"/>
      <c r="E2" s="255"/>
      <c r="F2" s="256"/>
      <c r="G2"/>
      <c r="H2" s="1" t="s">
        <v>158</v>
      </c>
      <c r="I2"/>
      <c r="J2"/>
      <c r="K2"/>
      <c r="L2"/>
      <c r="M2"/>
    </row>
    <row r="3" spans="2:13" x14ac:dyDescent="0.2">
      <c r="G3"/>
      <c r="H3"/>
      <c r="I3"/>
      <c r="J3"/>
      <c r="K3"/>
      <c r="L3"/>
      <c r="M3"/>
    </row>
    <row r="4" spans="2:13" x14ac:dyDescent="0.2">
      <c r="B4" s="125" t="s">
        <v>208</v>
      </c>
      <c r="C4" s="125" t="s">
        <v>216</v>
      </c>
      <c r="D4" s="125" t="s">
        <v>209</v>
      </c>
      <c r="E4" s="253" t="s">
        <v>102</v>
      </c>
      <c r="F4" s="253"/>
      <c r="G4" s="125" t="s">
        <v>211</v>
      </c>
      <c r="H4" s="126" t="s">
        <v>12</v>
      </c>
      <c r="I4" s="125" t="s">
        <v>212</v>
      </c>
      <c r="J4" s="125" t="s">
        <v>213</v>
      </c>
      <c r="K4" s="126" t="s">
        <v>214</v>
      </c>
      <c r="L4" s="131" t="s">
        <v>106</v>
      </c>
      <c r="M4" s="131" t="s">
        <v>235</v>
      </c>
    </row>
    <row r="5" spans="2:13" x14ac:dyDescent="0.2">
      <c r="B5" s="110"/>
      <c r="C5" s="108"/>
      <c r="D5" s="108"/>
      <c r="E5" s="108" t="s">
        <v>25</v>
      </c>
      <c r="F5" s="108" t="s">
        <v>210</v>
      </c>
      <c r="G5" s="108"/>
      <c r="H5" s="108"/>
      <c r="I5" s="108"/>
      <c r="J5" s="108"/>
      <c r="K5" s="108"/>
      <c r="L5" s="108"/>
      <c r="M5" s="108"/>
    </row>
    <row r="6" spans="2:13" ht="19.5" customHeight="1" x14ac:dyDescent="0.2">
      <c r="B6" s="110" t="s">
        <v>207</v>
      </c>
      <c r="C6" s="110" t="s">
        <v>217</v>
      </c>
      <c r="D6" s="110">
        <v>0</v>
      </c>
      <c r="E6" s="110">
        <v>1</v>
      </c>
      <c r="F6" s="110">
        <v>2</v>
      </c>
      <c r="G6" s="111">
        <v>980</v>
      </c>
      <c r="H6" s="111">
        <f>IF(G6="","",G6*0.0864)</f>
        <v>84.672000000000011</v>
      </c>
      <c r="I6" s="111">
        <v>200</v>
      </c>
      <c r="J6" s="111"/>
      <c r="K6" s="111">
        <f>IF(G6="","",G6-H6-I6+J6)</f>
        <v>695.32799999999997</v>
      </c>
      <c r="L6" s="110" t="s">
        <v>206</v>
      </c>
      <c r="M6" s="110"/>
    </row>
    <row r="7" spans="2:13" ht="19.5" customHeight="1" x14ac:dyDescent="0.2">
      <c r="B7" s="110">
        <v>1</v>
      </c>
      <c r="C7" s="110"/>
      <c r="D7" s="110">
        <v>0</v>
      </c>
      <c r="E7" s="110"/>
      <c r="F7" s="110"/>
      <c r="G7" s="111"/>
      <c r="H7" s="111"/>
      <c r="I7" s="111"/>
      <c r="J7" s="111"/>
      <c r="K7" s="111"/>
      <c r="L7" s="110"/>
      <c r="M7" s="110"/>
    </row>
    <row r="8" spans="2:13" ht="19.5" customHeight="1" x14ac:dyDescent="0.2">
      <c r="B8" s="110">
        <v>2</v>
      </c>
      <c r="C8" s="110"/>
      <c r="D8" s="110">
        <v>0</v>
      </c>
      <c r="E8" s="110"/>
      <c r="F8" s="110"/>
      <c r="G8" s="111"/>
      <c r="H8" s="111"/>
      <c r="I8" s="111"/>
      <c r="J8" s="111"/>
      <c r="K8" s="111"/>
      <c r="L8" s="110"/>
      <c r="M8" s="110"/>
    </row>
    <row r="9" spans="2:13" ht="19.5" customHeight="1" x14ac:dyDescent="0.2">
      <c r="B9" s="110">
        <v>3</v>
      </c>
      <c r="C9" s="110"/>
      <c r="D9" s="110">
        <v>0</v>
      </c>
      <c r="E9" s="110"/>
      <c r="F9" s="110"/>
      <c r="G9" s="111"/>
      <c r="H9" s="111"/>
      <c r="I9" s="111"/>
      <c r="J9" s="111"/>
      <c r="K9" s="111"/>
      <c r="L9" s="110"/>
      <c r="M9" s="110"/>
    </row>
    <row r="10" spans="2:13" ht="19.5" customHeight="1" x14ac:dyDescent="0.2">
      <c r="B10" s="110">
        <v>4</v>
      </c>
      <c r="C10" s="110"/>
      <c r="D10" s="110">
        <v>0</v>
      </c>
      <c r="E10" s="110"/>
      <c r="F10" s="110"/>
      <c r="G10" s="111"/>
      <c r="H10" s="111"/>
      <c r="I10" s="111"/>
      <c r="J10" s="111"/>
      <c r="K10" s="111"/>
      <c r="L10" s="110"/>
      <c r="M10" s="110"/>
    </row>
    <row r="11" spans="2:13" ht="19.5" customHeight="1" x14ac:dyDescent="0.2">
      <c r="B11" s="110">
        <v>5</v>
      </c>
      <c r="C11" s="110"/>
      <c r="D11" s="110">
        <v>0</v>
      </c>
      <c r="E11" s="110"/>
      <c r="F11" s="110"/>
      <c r="G11" s="111"/>
      <c r="H11" s="111"/>
      <c r="I11" s="111"/>
      <c r="J11" s="111"/>
      <c r="K11" s="111"/>
      <c r="L11" s="110"/>
      <c r="M11" s="110"/>
    </row>
    <row r="12" spans="2:13" ht="19.5" customHeight="1" x14ac:dyDescent="0.2">
      <c r="B12" s="110">
        <v>6</v>
      </c>
      <c r="C12" s="110"/>
      <c r="D12" s="110">
        <v>0</v>
      </c>
      <c r="E12" s="110"/>
      <c r="F12" s="110"/>
      <c r="G12" s="111"/>
      <c r="H12" s="111"/>
      <c r="I12" s="111"/>
      <c r="J12" s="111"/>
      <c r="K12" s="111"/>
      <c r="L12" s="110"/>
      <c r="M12" s="110"/>
    </row>
    <row r="13" spans="2:13" ht="19.5" customHeight="1" x14ac:dyDescent="0.2">
      <c r="B13" s="110">
        <v>7</v>
      </c>
      <c r="C13" s="110"/>
      <c r="D13" s="110">
        <v>0</v>
      </c>
      <c r="E13" s="110"/>
      <c r="F13" s="110"/>
      <c r="G13" s="111"/>
      <c r="H13" s="111"/>
      <c r="I13" s="111"/>
      <c r="J13" s="111"/>
      <c r="K13" s="111"/>
      <c r="L13" s="110"/>
      <c r="M13" s="110"/>
    </row>
    <row r="14" spans="2:13" ht="19.5" customHeight="1" x14ac:dyDescent="0.2">
      <c r="B14" s="110">
        <v>8</v>
      </c>
      <c r="C14" s="110"/>
      <c r="D14" s="110">
        <v>0</v>
      </c>
      <c r="E14" s="110"/>
      <c r="F14" s="110"/>
      <c r="G14" s="111"/>
      <c r="H14" s="111"/>
      <c r="I14" s="111"/>
      <c r="J14" s="111"/>
      <c r="K14" s="111"/>
      <c r="L14" s="110"/>
      <c r="M14" s="110"/>
    </row>
    <row r="15" spans="2:13" ht="19.5" customHeight="1" x14ac:dyDescent="0.2">
      <c r="B15" s="110">
        <v>9</v>
      </c>
      <c r="C15" s="110"/>
      <c r="D15" s="110">
        <v>0</v>
      </c>
      <c r="E15" s="110"/>
      <c r="F15" s="110"/>
      <c r="G15" s="111"/>
      <c r="H15" s="111"/>
      <c r="I15" s="111"/>
      <c r="J15" s="111"/>
      <c r="K15" s="111"/>
      <c r="L15" s="110"/>
      <c r="M15" s="110"/>
    </row>
    <row r="16" spans="2:13" ht="19.5" customHeight="1" x14ac:dyDescent="0.2">
      <c r="B16" s="110">
        <v>10</v>
      </c>
      <c r="C16" s="110"/>
      <c r="D16" s="110">
        <v>0</v>
      </c>
      <c r="E16" s="110"/>
      <c r="F16" s="110"/>
      <c r="G16" s="111"/>
      <c r="H16" s="111"/>
      <c r="I16" s="111"/>
      <c r="J16" s="111"/>
      <c r="K16" s="111"/>
      <c r="L16" s="110"/>
      <c r="M16" s="110"/>
    </row>
    <row r="17" spans="2:13" ht="19.5" customHeight="1" x14ac:dyDescent="0.2">
      <c r="B17" s="110">
        <v>11</v>
      </c>
      <c r="C17" s="110"/>
      <c r="D17" s="110">
        <v>0</v>
      </c>
      <c r="E17" s="110"/>
      <c r="F17" s="110"/>
      <c r="G17" s="111"/>
      <c r="H17" s="111"/>
      <c r="I17" s="111"/>
      <c r="J17" s="111"/>
      <c r="K17" s="111"/>
      <c r="L17" s="110"/>
      <c r="M17" s="110"/>
    </row>
    <row r="18" spans="2:13" ht="19.5" customHeight="1" x14ac:dyDescent="0.2">
      <c r="B18" s="110">
        <v>12</v>
      </c>
      <c r="C18" s="110"/>
      <c r="D18" s="110">
        <v>0</v>
      </c>
      <c r="E18" s="110"/>
      <c r="F18" s="110"/>
      <c r="G18" s="111"/>
      <c r="H18" s="111"/>
      <c r="I18" s="111"/>
      <c r="J18" s="111"/>
      <c r="K18" s="111"/>
      <c r="L18" s="110"/>
      <c r="M18" s="110"/>
    </row>
    <row r="19" spans="2:13" ht="19.5" customHeight="1" x14ac:dyDescent="0.2">
      <c r="B19" s="110">
        <v>13</v>
      </c>
      <c r="C19" s="110"/>
      <c r="D19" s="110">
        <v>0</v>
      </c>
      <c r="E19" s="110"/>
      <c r="F19" s="110"/>
      <c r="G19" s="111"/>
      <c r="H19" s="111"/>
      <c r="I19" s="111"/>
      <c r="J19" s="111"/>
      <c r="K19" s="111"/>
      <c r="L19" s="110"/>
      <c r="M19" s="110"/>
    </row>
    <row r="20" spans="2:13" ht="19.5" customHeight="1" x14ac:dyDescent="0.2">
      <c r="B20" s="110">
        <v>14</v>
      </c>
      <c r="C20" s="110"/>
      <c r="D20" s="110">
        <v>0</v>
      </c>
      <c r="E20" s="110"/>
      <c r="F20" s="110"/>
      <c r="G20" s="111"/>
      <c r="H20" s="111"/>
      <c r="I20" s="111"/>
      <c r="J20" s="111"/>
      <c r="K20" s="111"/>
      <c r="L20" s="110"/>
      <c r="M20" s="110"/>
    </row>
    <row r="21" spans="2:13" ht="19.5" customHeight="1" x14ac:dyDescent="0.2">
      <c r="B21" s="110">
        <v>15</v>
      </c>
      <c r="C21" s="110"/>
      <c r="D21" s="110">
        <v>0</v>
      </c>
      <c r="E21" s="110"/>
      <c r="F21" s="110"/>
      <c r="G21" s="111"/>
      <c r="H21" s="111"/>
      <c r="I21" s="111"/>
      <c r="J21" s="111"/>
      <c r="K21" s="111"/>
      <c r="L21" s="110"/>
      <c r="M21" s="110"/>
    </row>
    <row r="22" spans="2:13" ht="19.5" customHeight="1" x14ac:dyDescent="0.2">
      <c r="B22" s="110">
        <v>16</v>
      </c>
      <c r="C22" s="110"/>
      <c r="D22" s="110">
        <v>0</v>
      </c>
      <c r="E22" s="110"/>
      <c r="F22" s="110"/>
      <c r="G22" s="111"/>
      <c r="H22" s="111"/>
      <c r="I22" s="111"/>
      <c r="J22" s="111"/>
      <c r="K22" s="111"/>
      <c r="L22" s="110"/>
      <c r="M22" s="110"/>
    </row>
    <row r="23" spans="2:13" ht="19.5" customHeight="1" x14ac:dyDescent="0.2">
      <c r="B23" s="110">
        <v>17</v>
      </c>
      <c r="C23" s="110"/>
      <c r="D23" s="110">
        <v>0</v>
      </c>
      <c r="E23" s="110"/>
      <c r="F23" s="110"/>
      <c r="G23" s="111"/>
      <c r="H23" s="111"/>
      <c r="I23" s="111"/>
      <c r="J23" s="111"/>
      <c r="K23" s="111"/>
      <c r="L23" s="110"/>
      <c r="M23" s="110"/>
    </row>
    <row r="24" spans="2:13" ht="19.5" customHeight="1" x14ac:dyDescent="0.2">
      <c r="B24" s="110">
        <v>18</v>
      </c>
      <c r="C24" s="110"/>
      <c r="D24" s="110">
        <v>0</v>
      </c>
      <c r="E24" s="110"/>
      <c r="F24" s="110"/>
      <c r="G24" s="111"/>
      <c r="H24" s="111"/>
      <c r="I24" s="111"/>
      <c r="J24" s="111"/>
      <c r="K24" s="111"/>
      <c r="L24" s="110"/>
      <c r="M24" s="110"/>
    </row>
    <row r="25" spans="2:13" ht="19.5" customHeight="1" x14ac:dyDescent="0.2">
      <c r="B25" s="110">
        <v>19</v>
      </c>
      <c r="C25" s="110"/>
      <c r="D25" s="110">
        <v>0</v>
      </c>
      <c r="E25" s="110"/>
      <c r="F25" s="110"/>
      <c r="G25" s="111"/>
      <c r="H25" s="111"/>
      <c r="I25" s="111"/>
      <c r="J25" s="111"/>
      <c r="K25" s="111"/>
      <c r="L25" s="110"/>
      <c r="M25" s="110"/>
    </row>
    <row r="26" spans="2:13" ht="19.5" customHeight="1" x14ac:dyDescent="0.2">
      <c r="B26" s="110">
        <v>20</v>
      </c>
      <c r="C26" s="110"/>
      <c r="D26" s="110">
        <v>0</v>
      </c>
      <c r="E26" s="110"/>
      <c r="F26" s="110"/>
      <c r="G26" s="111"/>
      <c r="H26" s="111"/>
      <c r="I26" s="111"/>
      <c r="J26" s="111"/>
      <c r="K26" s="111"/>
      <c r="L26" s="110"/>
      <c r="M26" s="110"/>
    </row>
    <row r="27" spans="2:13" ht="19.5" customHeight="1" x14ac:dyDescent="0.2">
      <c r="B27" s="110">
        <v>21</v>
      </c>
      <c r="C27" s="110"/>
      <c r="D27" s="110">
        <v>0</v>
      </c>
      <c r="E27" s="110"/>
      <c r="F27" s="110"/>
      <c r="G27" s="111"/>
      <c r="H27" s="111"/>
      <c r="I27" s="111"/>
      <c r="J27" s="111"/>
      <c r="K27" s="111"/>
      <c r="L27" s="110"/>
      <c r="M27" s="110"/>
    </row>
    <row r="28" spans="2:13" ht="19.5" customHeight="1" x14ac:dyDescent="0.2">
      <c r="B28" s="110">
        <v>22</v>
      </c>
      <c r="C28" s="110"/>
      <c r="D28" s="110">
        <v>0</v>
      </c>
      <c r="E28" s="110"/>
      <c r="F28" s="110"/>
      <c r="G28" s="111"/>
      <c r="H28" s="111"/>
      <c r="I28" s="111"/>
      <c r="J28" s="111"/>
      <c r="K28" s="111"/>
      <c r="L28" s="110"/>
      <c r="M28" s="110"/>
    </row>
    <row r="29" spans="2:13" ht="19.5" customHeight="1" x14ac:dyDescent="0.2">
      <c r="B29" s="110">
        <v>23</v>
      </c>
      <c r="C29" s="110"/>
      <c r="D29" s="110">
        <v>0</v>
      </c>
      <c r="E29" s="110"/>
      <c r="F29" s="110"/>
      <c r="G29" s="111"/>
      <c r="H29" s="111"/>
      <c r="I29" s="111"/>
      <c r="J29" s="111"/>
      <c r="K29" s="111"/>
      <c r="L29" s="110"/>
      <c r="M29" s="110"/>
    </row>
    <row r="30" spans="2:13" ht="19.5" customHeight="1" x14ac:dyDescent="0.2">
      <c r="B30" s="110">
        <v>24</v>
      </c>
      <c r="C30" s="110"/>
      <c r="D30" s="110">
        <v>0</v>
      </c>
      <c r="E30" s="110"/>
      <c r="F30" s="110"/>
      <c r="G30" s="111"/>
      <c r="H30" s="111"/>
      <c r="I30" s="111"/>
      <c r="J30" s="111"/>
      <c r="K30" s="111"/>
      <c r="L30" s="110"/>
      <c r="M30" s="110"/>
    </row>
    <row r="31" spans="2:13" ht="19.5" customHeight="1" x14ac:dyDescent="0.2">
      <c r="B31" s="110">
        <v>25</v>
      </c>
      <c r="C31" s="110"/>
      <c r="D31" s="110">
        <v>0</v>
      </c>
      <c r="E31" s="110"/>
      <c r="F31" s="110"/>
      <c r="G31" s="111"/>
      <c r="H31" s="111"/>
      <c r="I31" s="111"/>
      <c r="J31" s="111"/>
      <c r="K31" s="111"/>
      <c r="L31" s="110"/>
      <c r="M31" s="110"/>
    </row>
    <row r="32" spans="2:13" ht="19.5" customHeight="1" x14ac:dyDescent="0.2">
      <c r="B32" s="110">
        <v>26</v>
      </c>
      <c r="C32" s="110"/>
      <c r="D32" s="110">
        <v>0</v>
      </c>
      <c r="E32" s="110"/>
      <c r="F32" s="110"/>
      <c r="G32" s="111"/>
      <c r="H32" s="111"/>
      <c r="I32" s="111"/>
      <c r="J32" s="111"/>
      <c r="K32" s="111"/>
      <c r="L32" s="110"/>
      <c r="M32" s="110"/>
    </row>
    <row r="33" spans="2:13" ht="19.5" customHeight="1" x14ac:dyDescent="0.2">
      <c r="B33" s="110">
        <v>27</v>
      </c>
      <c r="C33" s="110"/>
      <c r="D33" s="110">
        <v>0</v>
      </c>
      <c r="E33" s="110"/>
      <c r="F33" s="110"/>
      <c r="G33" s="111"/>
      <c r="H33" s="111"/>
      <c r="I33" s="111"/>
      <c r="J33" s="111"/>
      <c r="K33" s="111"/>
      <c r="L33" s="110"/>
      <c r="M33" s="110"/>
    </row>
    <row r="34" spans="2:13" ht="19.5" customHeight="1" x14ac:dyDescent="0.2">
      <c r="B34" s="110">
        <v>28</v>
      </c>
      <c r="C34" s="110"/>
      <c r="D34" s="110">
        <v>0</v>
      </c>
      <c r="E34" s="110"/>
      <c r="F34" s="110"/>
      <c r="G34" s="111"/>
      <c r="H34" s="111"/>
      <c r="I34" s="111"/>
      <c r="J34" s="111"/>
      <c r="K34" s="111"/>
      <c r="L34" s="110"/>
      <c r="M34" s="110"/>
    </row>
    <row r="35" spans="2:13" ht="19.5" customHeight="1" x14ac:dyDescent="0.2">
      <c r="B35" s="110">
        <v>29</v>
      </c>
      <c r="C35" s="110"/>
      <c r="D35" s="110">
        <v>0</v>
      </c>
      <c r="E35" s="110"/>
      <c r="F35" s="110"/>
      <c r="G35" s="111"/>
      <c r="H35" s="111"/>
      <c r="I35" s="111"/>
      <c r="J35" s="111"/>
      <c r="K35" s="111"/>
      <c r="L35" s="110"/>
      <c r="M35" s="110"/>
    </row>
    <row r="36" spans="2:13" ht="19.5" customHeight="1" x14ac:dyDescent="0.2">
      <c r="B36" s="110">
        <v>30</v>
      </c>
      <c r="C36" s="110"/>
      <c r="D36" s="110">
        <v>0</v>
      </c>
      <c r="E36" s="110"/>
      <c r="F36" s="110"/>
      <c r="G36" s="111"/>
      <c r="H36" s="111"/>
      <c r="I36" s="111"/>
      <c r="J36" s="111"/>
      <c r="K36" s="111"/>
      <c r="L36" s="110"/>
      <c r="M36" s="110"/>
    </row>
    <row r="37" spans="2:13" ht="19.5" customHeight="1" x14ac:dyDescent="0.2">
      <c r="B37" s="110">
        <v>31</v>
      </c>
      <c r="C37" s="110"/>
      <c r="D37" s="110">
        <v>0</v>
      </c>
      <c r="E37" s="110"/>
      <c r="F37" s="110"/>
      <c r="G37" s="111"/>
      <c r="H37" s="111"/>
      <c r="I37" s="111"/>
      <c r="J37" s="111"/>
      <c r="K37" s="111"/>
      <c r="L37" s="110"/>
      <c r="M37" s="110"/>
    </row>
    <row r="38" spans="2:13" ht="19.5" customHeight="1" x14ac:dyDescent="0.2">
      <c r="B38" s="110">
        <v>32</v>
      </c>
      <c r="C38" s="110"/>
      <c r="D38" s="110">
        <v>0</v>
      </c>
      <c r="E38" s="110"/>
      <c r="F38" s="110"/>
      <c r="G38" s="111"/>
      <c r="H38" s="111"/>
      <c r="I38" s="111"/>
      <c r="J38" s="111"/>
      <c r="K38" s="111"/>
      <c r="L38" s="110"/>
      <c r="M38" s="110"/>
    </row>
    <row r="39" spans="2:13" ht="19.5" customHeight="1" x14ac:dyDescent="0.2">
      <c r="B39" s="110">
        <v>33</v>
      </c>
      <c r="C39" s="110"/>
      <c r="D39" s="110">
        <v>0</v>
      </c>
      <c r="E39" s="110"/>
      <c r="F39" s="110"/>
      <c r="G39" s="111"/>
      <c r="H39" s="111"/>
      <c r="I39" s="111"/>
      <c r="J39" s="111"/>
      <c r="K39" s="111"/>
      <c r="L39" s="110"/>
      <c r="M39" s="110"/>
    </row>
    <row r="40" spans="2:13" ht="19.5" customHeight="1" x14ac:dyDescent="0.2">
      <c r="B40" s="110">
        <v>34</v>
      </c>
      <c r="C40" s="110"/>
      <c r="D40" s="110">
        <v>0</v>
      </c>
      <c r="E40" s="110"/>
      <c r="F40" s="110"/>
      <c r="G40" s="111"/>
      <c r="H40" s="111"/>
      <c r="I40" s="111"/>
      <c r="J40" s="111"/>
      <c r="K40" s="111"/>
      <c r="L40" s="110"/>
      <c r="M40" s="146"/>
    </row>
  </sheetData>
  <autoFilter ref="B5:L5" xr:uid="{B14FE17D-D4D3-4C73-8390-7183E1F1683A}"/>
  <mergeCells count="2">
    <mergeCell ref="E4:F4"/>
    <mergeCell ref="C2:F2"/>
  </mergeCells>
  <phoneticPr fontId="1"/>
  <conditionalFormatting sqref="B6:M40">
    <cfRule type="expression" dxfId="9" priority="1">
      <formula>$L6="済"</formula>
    </cfRule>
  </conditionalFormatting>
  <dataValidations count="1">
    <dataValidation type="list" allowBlank="1" showInputMessage="1" showErrorMessage="1" sqref="L6:M1048576" xr:uid="{79CBCD0C-180E-4171-AC82-E6A37813B473}">
      <formula1>"済,返"</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E2509-1963-4119-B7BB-CAF87F4F3229}">
  <dimension ref="B2:E17"/>
  <sheetViews>
    <sheetView workbookViewId="0">
      <selection activeCell="D6" sqref="D6"/>
    </sheetView>
  </sheetViews>
  <sheetFormatPr defaultRowHeight="13" x14ac:dyDescent="0.2"/>
  <cols>
    <col min="2" max="2" width="15.90625" style="107" customWidth="1"/>
    <col min="3" max="5" width="15.81640625" customWidth="1"/>
  </cols>
  <sheetData>
    <row r="2" spans="2:5" ht="44.5" customHeight="1" x14ac:dyDescent="0.2">
      <c r="B2" s="114" t="s">
        <v>218</v>
      </c>
      <c r="C2" s="113">
        <v>2019</v>
      </c>
    </row>
    <row r="3" spans="2:5" ht="13.5" thickBot="1" x14ac:dyDescent="0.25"/>
    <row r="4" spans="2:5" ht="20.5" customHeight="1" x14ac:dyDescent="0.2">
      <c r="B4" s="139" t="s">
        <v>25</v>
      </c>
      <c r="C4" s="130" t="s">
        <v>219</v>
      </c>
      <c r="D4" s="130" t="s">
        <v>220</v>
      </c>
      <c r="E4" s="140" t="s">
        <v>51</v>
      </c>
    </row>
    <row r="5" spans="2:5" ht="10.5" customHeight="1" x14ac:dyDescent="0.2">
      <c r="B5" s="116"/>
      <c r="C5" s="109"/>
      <c r="D5" s="109"/>
      <c r="E5" s="117"/>
    </row>
    <row r="6" spans="2:5" ht="37.5" customHeight="1" x14ac:dyDescent="0.2">
      <c r="B6" s="118">
        <v>1</v>
      </c>
      <c r="C6" s="115">
        <f>SUMIF(商品管理表!$G$9:$G$1000,利益管理表!B6,商品管理表!$W$9:$W$1000)</f>
        <v>0</v>
      </c>
      <c r="D6" s="115">
        <f>SUMIF(不用品販売!$E$7:$E$100,利益管理表!B6,不用品販売!$K$7:$K$100)</f>
        <v>0</v>
      </c>
      <c r="E6" s="119">
        <f>C6+D6</f>
        <v>0</v>
      </c>
    </row>
    <row r="7" spans="2:5" ht="37.5" customHeight="1" x14ac:dyDescent="0.2">
      <c r="B7" s="118">
        <v>2</v>
      </c>
      <c r="C7" s="115">
        <f>SUMIF(商品管理表!$G$9:$G$1000,利益管理表!B7,商品管理表!$W$9:$W$1000)</f>
        <v>0</v>
      </c>
      <c r="D7" s="115">
        <f>SUMIF(不用品販売!$E$7:$E$100,利益管理表!B7,不用品販売!$K$7:$K$100)</f>
        <v>0</v>
      </c>
      <c r="E7" s="119">
        <f t="shared" ref="E7:E17" si="0">C7+D7</f>
        <v>0</v>
      </c>
    </row>
    <row r="8" spans="2:5" ht="37.5" customHeight="1" x14ac:dyDescent="0.2">
      <c r="B8" s="118">
        <v>3</v>
      </c>
      <c r="C8" s="115">
        <f>SUMIF(商品管理表!$G$9:$G$1000,利益管理表!B8,商品管理表!$W$9:$W$1000)</f>
        <v>0</v>
      </c>
      <c r="D8" s="115">
        <f>SUMIF(不用品販売!$E$7:$E$100,利益管理表!B8,不用品販売!$K$7:$K$100)</f>
        <v>0</v>
      </c>
      <c r="E8" s="119">
        <f t="shared" si="0"/>
        <v>0</v>
      </c>
    </row>
    <row r="9" spans="2:5" ht="37.5" customHeight="1" x14ac:dyDescent="0.2">
      <c r="B9" s="118">
        <v>4</v>
      </c>
      <c r="C9" s="115">
        <f>SUMIF(商品管理表!$G$9:$G$1000,利益管理表!B9,商品管理表!$W$9:$W$1000)</f>
        <v>0</v>
      </c>
      <c r="D9" s="115">
        <f>SUMIF(不用品販売!$E$7:$E$100,利益管理表!B9,不用品販売!$K$7:$K$100)</f>
        <v>0</v>
      </c>
      <c r="E9" s="119">
        <f t="shared" si="0"/>
        <v>0</v>
      </c>
    </row>
    <row r="10" spans="2:5" ht="37.5" customHeight="1" x14ac:dyDescent="0.2">
      <c r="B10" s="118">
        <v>5</v>
      </c>
      <c r="C10" s="115">
        <f>SUMIF(商品管理表!$G$9:$G$1000,利益管理表!B10,商品管理表!$W$9:$W$1000)</f>
        <v>0</v>
      </c>
      <c r="D10" s="115">
        <f>SUMIF(不用品販売!$E$7:$E$100,利益管理表!B10,不用品販売!$K$7:$K$100)</f>
        <v>0</v>
      </c>
      <c r="E10" s="119">
        <f t="shared" si="0"/>
        <v>0</v>
      </c>
    </row>
    <row r="11" spans="2:5" ht="37.5" customHeight="1" x14ac:dyDescent="0.2">
      <c r="B11" s="118">
        <v>6</v>
      </c>
      <c r="C11" s="115">
        <f>SUMIF(商品管理表!$G$9:$G$1000,利益管理表!B11,商品管理表!$W$9:$W$1000)</f>
        <v>0</v>
      </c>
      <c r="D11" s="115">
        <f>SUMIF(不用品販売!$E$7:$E$100,利益管理表!B11,不用品販売!$K$7:$K$100)</f>
        <v>0</v>
      </c>
      <c r="E11" s="119">
        <f t="shared" si="0"/>
        <v>0</v>
      </c>
    </row>
    <row r="12" spans="2:5" ht="37.5" customHeight="1" x14ac:dyDescent="0.2">
      <c r="B12" s="118">
        <v>7</v>
      </c>
      <c r="C12" s="115">
        <f>SUMIF(商品管理表!$G$9:$G$1000,利益管理表!B12,商品管理表!$W$9:$W$1000)</f>
        <v>0</v>
      </c>
      <c r="D12" s="115">
        <f>SUMIF(不用品販売!$E$7:$E$100,利益管理表!B12,不用品販売!$K$7:$K$100)</f>
        <v>0</v>
      </c>
      <c r="E12" s="119">
        <f t="shared" si="0"/>
        <v>0</v>
      </c>
    </row>
    <row r="13" spans="2:5" ht="37.5" customHeight="1" x14ac:dyDescent="0.2">
      <c r="B13" s="118">
        <v>8</v>
      </c>
      <c r="C13" s="115">
        <f>SUMIF(商品管理表!$G$9:$G$1000,利益管理表!B13,商品管理表!$W$9:$W$1000)</f>
        <v>0</v>
      </c>
      <c r="D13" s="115">
        <f>SUMIF(不用品販売!$E$7:$E$100,利益管理表!B13,不用品販売!$K$7:$K$100)</f>
        <v>0</v>
      </c>
      <c r="E13" s="119">
        <f t="shared" si="0"/>
        <v>0</v>
      </c>
    </row>
    <row r="14" spans="2:5" ht="37.5" customHeight="1" x14ac:dyDescent="0.2">
      <c r="B14" s="118">
        <v>9</v>
      </c>
      <c r="C14" s="115">
        <f>SUMIF(商品管理表!$G$9:$G$1000,利益管理表!B14,商品管理表!$W$9:$W$1000)</f>
        <v>0</v>
      </c>
      <c r="D14" s="115">
        <f>SUMIF(不用品販売!$E$7:$E$100,利益管理表!B14,不用品販売!$K$7:$K$100)</f>
        <v>0</v>
      </c>
      <c r="E14" s="119">
        <f t="shared" si="0"/>
        <v>0</v>
      </c>
    </row>
    <row r="15" spans="2:5" ht="37.5" customHeight="1" x14ac:dyDescent="0.2">
      <c r="B15" s="118">
        <v>10</v>
      </c>
      <c r="C15" s="115">
        <f>SUMIF(商品管理表!$G$9:$G$1000,利益管理表!B15,商品管理表!$W$9:$W$1000)</f>
        <v>0</v>
      </c>
      <c r="D15" s="115">
        <f>SUMIF(不用品販売!$E$7:$E$100,利益管理表!B15,不用品販売!$K$7:$K$100)</f>
        <v>0</v>
      </c>
      <c r="E15" s="119">
        <f t="shared" si="0"/>
        <v>0</v>
      </c>
    </row>
    <row r="16" spans="2:5" ht="37.5" customHeight="1" x14ac:dyDescent="0.2">
      <c r="B16" s="118">
        <v>11</v>
      </c>
      <c r="C16" s="115">
        <f>SUMIF(商品管理表!$G$9:$G$1000,利益管理表!B16,商品管理表!$W$9:$W$1000)</f>
        <v>0</v>
      </c>
      <c r="D16" s="115">
        <f>SUMIF(不用品販売!$E$7:$E$100,利益管理表!B16,不用品販売!$K$7:$K$100)</f>
        <v>0</v>
      </c>
      <c r="E16" s="119">
        <f t="shared" si="0"/>
        <v>0</v>
      </c>
    </row>
    <row r="17" spans="2:5" ht="37.5" customHeight="1" thickBot="1" x14ac:dyDescent="0.25">
      <c r="B17" s="120">
        <v>12</v>
      </c>
      <c r="C17" s="121">
        <f>SUMIF(商品管理表!$G$9:$G$1000,利益管理表!B17,商品管理表!$W$9:$W$1000)</f>
        <v>0</v>
      </c>
      <c r="D17" s="121">
        <f>SUMIF(不用品販売!$E$7:$E$100,利益管理表!B17,不用品販売!$K$7:$K$100)</f>
        <v>0</v>
      </c>
      <c r="E17" s="122">
        <f t="shared" si="0"/>
        <v>0</v>
      </c>
    </row>
  </sheetData>
  <autoFilter ref="B5:E5" xr:uid="{698DFC0D-394B-40DF-88D3-0837EF310E2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商品管理表</vt:lpstr>
      <vt:lpstr>仕入れ管理表</vt:lpstr>
      <vt:lpstr>ヤフオクテンプレ</vt:lpstr>
      <vt:lpstr>ebayテンプレ</vt:lpstr>
      <vt:lpstr>不用品販売</vt:lpstr>
      <vt:lpstr>利益管理表</vt:lpstr>
      <vt:lpstr>DATA1</vt:lpstr>
      <vt:lpstr>出品日データ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Daiki Suzuki</dc:creator>
  <cp:lastModifiedBy>鈴木</cp:lastModifiedBy>
  <dcterms:created xsi:type="dcterms:W3CDTF">2017-03-01T12:27:18Z</dcterms:created>
  <dcterms:modified xsi:type="dcterms:W3CDTF">2019-02-10T04:13:54Z</dcterms:modified>
</cp:coreProperties>
</file>